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23895" windowHeight="9855"/>
  </bookViews>
  <sheets>
    <sheet name="Инд.разв.регионов " sheetId="1" r:id="rId1"/>
  </sheets>
  <definedNames>
    <definedName name="_xlnm._FilterDatabase" localSheetId="0" hidden="1">'Инд.разв.регионов '!$A$4:$ER$4</definedName>
    <definedName name="_xlnm.Print_Titles" localSheetId="0">'Инд.разв.регионов '!$A:$A</definedName>
    <definedName name="_xlnm.Print_Area" localSheetId="0">'Инд.разв.регионов '!$A$1:$CU$26</definedName>
  </definedNames>
  <calcPr calcId="144525"/>
</workbook>
</file>

<file path=xl/calcChain.xml><?xml version="1.0" encoding="utf-8"?>
<calcChain xmlns="http://schemas.openxmlformats.org/spreadsheetml/2006/main">
  <c r="AS13" i="1" l="1"/>
  <c r="CR13" i="1" l="1"/>
  <c r="CP13" i="1"/>
  <c r="CQ13" i="1" s="1"/>
  <c r="CK13" i="1"/>
  <c r="CL13" i="1" s="1"/>
  <c r="CF13" i="1"/>
  <c r="CG13" i="1" s="1"/>
  <c r="CB13" i="1"/>
  <c r="BX13" i="1"/>
  <c r="BR13" i="1"/>
  <c r="BS13" i="1" s="1"/>
  <c r="BN13" i="1"/>
  <c r="BH13" i="1"/>
  <c r="BI13" i="1" s="1"/>
  <c r="BD13" i="1"/>
  <c r="AY13" i="1"/>
  <c r="AT13" i="1"/>
  <c r="AO13" i="1"/>
  <c r="AN13" i="1"/>
  <c r="AJ13" i="1"/>
  <c r="AD13" i="1"/>
  <c r="AE13" i="1" s="1"/>
  <c r="Z13" i="1"/>
  <c r="U13" i="1"/>
  <c r="P13" i="1"/>
  <c r="K13" i="1"/>
  <c r="F13" i="1"/>
  <c r="E13" i="1"/>
  <c r="CR20" i="1"/>
  <c r="CP20" i="1"/>
  <c r="CL20" i="1"/>
  <c r="CG20" i="1"/>
  <c r="CB20" i="1"/>
  <c r="BX20" i="1"/>
  <c r="BR20" i="1"/>
  <c r="BS20" i="1" s="1"/>
  <c r="BN20" i="1"/>
  <c r="BH20" i="1"/>
  <c r="BI20" i="1" s="1"/>
  <c r="BD20" i="1"/>
  <c r="AX20" i="1"/>
  <c r="AY20" i="1" s="1"/>
  <c r="AS20" i="1"/>
  <c r="AT20" i="1" s="1"/>
  <c r="AN20" i="1"/>
  <c r="AO20" i="1" s="1"/>
  <c r="AI20" i="1"/>
  <c r="AJ20" i="1" s="1"/>
  <c r="AD20" i="1"/>
  <c r="AE20" i="1" s="1"/>
  <c r="Z20" i="1"/>
  <c r="U20" i="1"/>
  <c r="O20" i="1"/>
  <c r="P20" i="1" s="1"/>
  <c r="J20" i="1"/>
  <c r="K20" i="1" s="1"/>
  <c r="E20" i="1"/>
  <c r="F20" i="1" s="1"/>
  <c r="CR18" i="1"/>
  <c r="CP18" i="1"/>
  <c r="CQ18" i="1" s="1"/>
  <c r="CL18" i="1"/>
  <c r="CG18" i="1"/>
  <c r="CB18" i="1"/>
  <c r="BX18" i="1"/>
  <c r="BR18" i="1"/>
  <c r="BS18" i="1" s="1"/>
  <c r="BN18" i="1"/>
  <c r="BH18" i="1"/>
  <c r="BI18" i="1" s="1"/>
  <c r="BD18" i="1"/>
  <c r="AY18" i="1"/>
  <c r="AT18" i="1"/>
  <c r="AN18" i="1"/>
  <c r="AO18" i="1" s="1"/>
  <c r="AJ18" i="1"/>
  <c r="AE18" i="1"/>
  <c r="Z18" i="1"/>
  <c r="U18" i="1"/>
  <c r="P18" i="1"/>
  <c r="K18" i="1"/>
  <c r="E18" i="1"/>
  <c r="F18" i="1" s="1"/>
  <c r="CR19" i="1"/>
  <c r="CP19" i="1"/>
  <c r="CQ19" i="1" s="1"/>
  <c r="CK19" i="1"/>
  <c r="CL19" i="1" s="1"/>
  <c r="CG19" i="1"/>
  <c r="CB19" i="1"/>
  <c r="BX19" i="1"/>
  <c r="BR19" i="1"/>
  <c r="BS19" i="1" s="1"/>
  <c r="BN19" i="1"/>
  <c r="BI19" i="1"/>
  <c r="BD19" i="1"/>
  <c r="AX19" i="1"/>
  <c r="AY19" i="1" s="1"/>
  <c r="AS19" i="1"/>
  <c r="AT19" i="1" s="1"/>
  <c r="AN19" i="1"/>
  <c r="AO19" i="1" s="1"/>
  <c r="AJ19" i="1"/>
  <c r="AD19" i="1"/>
  <c r="AE19" i="1" s="1"/>
  <c r="Z19" i="1"/>
  <c r="U19" i="1"/>
  <c r="P19" i="1"/>
  <c r="J19" i="1"/>
  <c r="K19" i="1" s="1"/>
  <c r="F19" i="1"/>
  <c r="CR17" i="1"/>
  <c r="CP17" i="1"/>
  <c r="CK17" i="1"/>
  <c r="CL17" i="1" s="1"/>
  <c r="CG17" i="1"/>
  <c r="CB17" i="1"/>
  <c r="BX17" i="1"/>
  <c r="BR17" i="1"/>
  <c r="BS17" i="1" s="1"/>
  <c r="BN17" i="1"/>
  <c r="BI17" i="1"/>
  <c r="BD17" i="1"/>
  <c r="AY17" i="1"/>
  <c r="AS17" i="1"/>
  <c r="AT17" i="1" s="1"/>
  <c r="AO17" i="1"/>
  <c r="AJ17" i="1"/>
  <c r="AE17" i="1"/>
  <c r="Z17" i="1"/>
  <c r="U17" i="1"/>
  <c r="P17" i="1"/>
  <c r="J17" i="1"/>
  <c r="K17" i="1" s="1"/>
  <c r="E17" i="1"/>
  <c r="F17" i="1" s="1"/>
  <c r="CR16" i="1"/>
  <c r="CQ16" i="1"/>
  <c r="CL16" i="1"/>
  <c r="CG16" i="1"/>
  <c r="CB16" i="1"/>
  <c r="BX16" i="1"/>
  <c r="BR16" i="1"/>
  <c r="BN16" i="1"/>
  <c r="BH16" i="1"/>
  <c r="BI16" i="1" s="1"/>
  <c r="BD16" i="1"/>
  <c r="AY16" i="1"/>
  <c r="AS16" i="1"/>
  <c r="AT16" i="1" s="1"/>
  <c r="AN16" i="1"/>
  <c r="AO16" i="1" s="1"/>
  <c r="AJ16" i="1"/>
  <c r="AD16" i="1"/>
  <c r="AE16" i="1" s="1"/>
  <c r="Y16" i="1"/>
  <c r="Z16" i="1" s="1"/>
  <c r="U16" i="1"/>
  <c r="P16" i="1"/>
  <c r="J16" i="1"/>
  <c r="K16" i="1" s="1"/>
  <c r="E16" i="1"/>
  <c r="F16" i="1" s="1"/>
  <c r="CR15" i="1"/>
  <c r="CP15" i="1"/>
  <c r="CQ15" i="1" s="1"/>
  <c r="CK15" i="1"/>
  <c r="CL15" i="1" s="1"/>
  <c r="CG15" i="1"/>
  <c r="CB15" i="1"/>
  <c r="BX15" i="1"/>
  <c r="BR15" i="1"/>
  <c r="BS15" i="1" s="1"/>
  <c r="BN15" i="1"/>
  <c r="BI15" i="1"/>
  <c r="BD15" i="1"/>
  <c r="AX15" i="1"/>
  <c r="AY15" i="1" s="1"/>
  <c r="AT15" i="1"/>
  <c r="AO15" i="1"/>
  <c r="AI15" i="1"/>
  <c r="AJ15" i="1" s="1"/>
  <c r="AE15" i="1"/>
  <c r="Z15" i="1"/>
  <c r="U15" i="1"/>
  <c r="P15" i="1"/>
  <c r="J15" i="1"/>
  <c r="K15" i="1" s="1"/>
  <c r="F15" i="1"/>
  <c r="CR14" i="1"/>
  <c r="CP14" i="1"/>
  <c r="CQ14" i="1" s="1"/>
  <c r="CK14" i="1"/>
  <c r="CL14" i="1" s="1"/>
  <c r="CG14" i="1"/>
  <c r="CB14" i="1"/>
  <c r="BX14" i="1"/>
  <c r="BR14" i="1"/>
  <c r="BS14" i="1" s="1"/>
  <c r="BN14" i="1"/>
  <c r="BH14" i="1"/>
  <c r="BI14" i="1" s="1"/>
  <c r="BD14" i="1"/>
  <c r="AY14" i="1"/>
  <c r="AT14" i="1"/>
  <c r="AO14" i="1"/>
  <c r="AJ14" i="1"/>
  <c r="AE14" i="1"/>
  <c r="Z14" i="1"/>
  <c r="U14" i="1"/>
  <c r="P14" i="1"/>
  <c r="J14" i="1"/>
  <c r="K14" i="1" s="1"/>
  <c r="F14" i="1"/>
  <c r="CR11" i="1"/>
  <c r="CQ11" i="1"/>
  <c r="CK11" i="1"/>
  <c r="CL11" i="1" s="1"/>
  <c r="CG11" i="1"/>
  <c r="CB11" i="1"/>
  <c r="BX11" i="1"/>
  <c r="BR11" i="1"/>
  <c r="BS11" i="1" s="1"/>
  <c r="BN11" i="1"/>
  <c r="BH11" i="1"/>
  <c r="BI11" i="1" s="1"/>
  <c r="BD11" i="1"/>
  <c r="AY11" i="1"/>
  <c r="AS11" i="1"/>
  <c r="AT11" i="1" s="1"/>
  <c r="AN11" i="1"/>
  <c r="AO11" i="1" s="1"/>
  <c r="AI11" i="1"/>
  <c r="AJ11" i="1" s="1"/>
  <c r="AE11" i="1"/>
  <c r="Z11" i="1"/>
  <c r="U11" i="1"/>
  <c r="P11" i="1"/>
  <c r="K11" i="1"/>
  <c r="F11" i="1"/>
  <c r="CR12" i="1"/>
  <c r="CP12" i="1"/>
  <c r="CQ12" i="1" s="1"/>
  <c r="CK12" i="1"/>
  <c r="CL12" i="1" s="1"/>
  <c r="CG12" i="1"/>
  <c r="CB12" i="1"/>
  <c r="BX12" i="1"/>
  <c r="BR12" i="1"/>
  <c r="BS12" i="1" s="1"/>
  <c r="BN12" i="1"/>
  <c r="BI12" i="1"/>
  <c r="BD12" i="1"/>
  <c r="AY12" i="1"/>
  <c r="AS12" i="1"/>
  <c r="AT12" i="1" s="1"/>
  <c r="AN12" i="1"/>
  <c r="AO12" i="1" s="1"/>
  <c r="AJ12" i="1"/>
  <c r="AE12" i="1"/>
  <c r="Y12" i="1"/>
  <c r="Z12" i="1" s="1"/>
  <c r="U12" i="1"/>
  <c r="P12" i="1"/>
  <c r="K12" i="1"/>
  <c r="F12" i="1"/>
  <c r="CR10" i="1"/>
  <c r="CP10" i="1"/>
  <c r="CQ10" i="1" s="1"/>
  <c r="CL10" i="1"/>
  <c r="CG10" i="1"/>
  <c r="CB10" i="1"/>
  <c r="BX10" i="1"/>
  <c r="BR10" i="1"/>
  <c r="BS10" i="1" s="1"/>
  <c r="BN10" i="1"/>
  <c r="BH10" i="1"/>
  <c r="BI10" i="1" s="1"/>
  <c r="BD10" i="1"/>
  <c r="AX10" i="1"/>
  <c r="AY10" i="1" s="1"/>
  <c r="AS10" i="1"/>
  <c r="AT10" i="1" s="1"/>
  <c r="AN10" i="1"/>
  <c r="AO10" i="1" s="1"/>
  <c r="AJ10" i="1"/>
  <c r="AE10" i="1"/>
  <c r="Z10" i="1"/>
  <c r="U10" i="1"/>
  <c r="P10" i="1"/>
  <c r="K10" i="1"/>
  <c r="E10" i="1"/>
  <c r="F10" i="1" s="1"/>
  <c r="CR9" i="1"/>
  <c r="CP9" i="1"/>
  <c r="CQ9" i="1" s="1"/>
  <c r="CL9" i="1"/>
  <c r="CG9" i="1"/>
  <c r="CB9" i="1"/>
  <c r="BX9" i="1"/>
  <c r="BR9" i="1"/>
  <c r="BS9" i="1" s="1"/>
  <c r="BN9" i="1"/>
  <c r="BH9" i="1"/>
  <c r="BI9" i="1" s="1"/>
  <c r="BD9" i="1"/>
  <c r="AY9" i="1"/>
  <c r="AT9" i="1"/>
  <c r="AO9" i="1"/>
  <c r="AJ9" i="1"/>
  <c r="AE9" i="1"/>
  <c r="Z9" i="1"/>
  <c r="U9" i="1"/>
  <c r="P9" i="1"/>
  <c r="K9" i="1"/>
  <c r="F9" i="1"/>
  <c r="CR8" i="1"/>
  <c r="CQ8" i="1"/>
  <c r="CL8" i="1"/>
  <c r="CG8" i="1"/>
  <c r="CB8" i="1"/>
  <c r="BX8" i="1"/>
  <c r="BR8" i="1"/>
  <c r="BS8" i="1" s="1"/>
  <c r="BN8" i="1"/>
  <c r="BI8" i="1"/>
  <c r="BD8" i="1"/>
  <c r="AY8" i="1"/>
  <c r="AT8" i="1"/>
  <c r="AO8" i="1"/>
  <c r="AJ8" i="1"/>
  <c r="AE8" i="1"/>
  <c r="Y8" i="1"/>
  <c r="Z8" i="1" s="1"/>
  <c r="U8" i="1"/>
  <c r="P8" i="1"/>
  <c r="K8" i="1"/>
  <c r="F8" i="1"/>
  <c r="CR7" i="1"/>
  <c r="CP7" i="1"/>
  <c r="CQ7" i="1" s="1"/>
  <c r="CL7" i="1"/>
  <c r="CG7" i="1"/>
  <c r="CB7" i="1"/>
  <c r="BX7" i="1"/>
  <c r="BR7" i="1"/>
  <c r="BS7" i="1" s="1"/>
  <c r="BN7" i="1"/>
  <c r="BH7" i="1"/>
  <c r="BI7" i="1" s="1"/>
  <c r="BD7" i="1"/>
  <c r="AY7" i="1"/>
  <c r="AS7" i="1"/>
  <c r="AT7" i="1" s="1"/>
  <c r="AO7" i="1"/>
  <c r="AI7" i="1"/>
  <c r="AJ7" i="1" s="1"/>
  <c r="AE7" i="1"/>
  <c r="Z7" i="1"/>
  <c r="U7" i="1"/>
  <c r="P7" i="1"/>
  <c r="K7" i="1"/>
  <c r="F7" i="1"/>
  <c r="CR6" i="1"/>
  <c r="CQ6" i="1"/>
  <c r="CK6" i="1"/>
  <c r="CL6" i="1" s="1"/>
  <c r="CG6" i="1"/>
  <c r="CB6" i="1"/>
  <c r="BX6" i="1"/>
  <c r="BR6" i="1"/>
  <c r="BS6" i="1" s="1"/>
  <c r="BN6" i="1"/>
  <c r="BH6" i="1"/>
  <c r="BI6" i="1" s="1"/>
  <c r="BD6" i="1"/>
  <c r="AX6" i="1"/>
  <c r="AY6" i="1" s="1"/>
  <c r="AT6" i="1"/>
  <c r="AO6" i="1"/>
  <c r="AJ6" i="1"/>
  <c r="AD6" i="1"/>
  <c r="AE6" i="1" s="1"/>
  <c r="Y6" i="1"/>
  <c r="Z6" i="1" s="1"/>
  <c r="U6" i="1"/>
  <c r="P6" i="1"/>
  <c r="J6" i="1"/>
  <c r="K6" i="1" s="1"/>
  <c r="F6" i="1"/>
  <c r="CR5" i="1"/>
  <c r="CP5" i="1"/>
  <c r="CL5" i="1"/>
  <c r="CG5" i="1"/>
  <c r="CB5" i="1"/>
  <c r="BX5" i="1"/>
  <c r="BR5" i="1"/>
  <c r="BS5" i="1" s="1"/>
  <c r="BN5" i="1"/>
  <c r="BI5" i="1"/>
  <c r="BD5" i="1"/>
  <c r="AY5" i="1"/>
  <c r="AS5" i="1"/>
  <c r="AT5" i="1" s="1"/>
  <c r="AN5" i="1"/>
  <c r="AO5" i="1" s="1"/>
  <c r="AJ5" i="1"/>
  <c r="Z5" i="1"/>
  <c r="U5" i="1"/>
  <c r="P5" i="1"/>
  <c r="J5" i="1"/>
  <c r="K5" i="1" s="1"/>
  <c r="F5" i="1"/>
  <c r="CT4" i="1"/>
  <c r="CS5" i="1" l="1"/>
  <c r="CT5" i="1" s="1"/>
  <c r="CS20" i="1"/>
  <c r="CT20" i="1" s="1"/>
  <c r="CQ20" i="1"/>
  <c r="CS10" i="1"/>
  <c r="CT10" i="1" s="1"/>
  <c r="CS17" i="1"/>
  <c r="CT17" i="1" s="1"/>
  <c r="CS7" i="1"/>
  <c r="CT7" i="1" s="1"/>
  <c r="CS8" i="1"/>
  <c r="CT8" i="1" s="1"/>
  <c r="CS16" i="1"/>
  <c r="CT16" i="1" s="1"/>
  <c r="CQ17" i="1"/>
  <c r="CQ5" i="1"/>
  <c r="CS11" i="1"/>
  <c r="CT11" i="1" s="1"/>
  <c r="CS9" i="1"/>
  <c r="CT9" i="1" s="1"/>
  <c r="CS14" i="1"/>
  <c r="CT14" i="1" s="1"/>
  <c r="CS18" i="1"/>
  <c r="CT18" i="1" s="1"/>
  <c r="CS13" i="1"/>
  <c r="CT13" i="1" s="1"/>
  <c r="BS16" i="1"/>
  <c r="CS12" i="1"/>
  <c r="CT12" i="1" s="1"/>
  <c r="CS6" i="1"/>
  <c r="CT6" i="1" s="1"/>
  <c r="CS15" i="1"/>
  <c r="CT15" i="1" s="1"/>
  <c r="CS19" i="1"/>
  <c r="CT19" i="1" s="1"/>
</calcChain>
</file>

<file path=xl/sharedStrings.xml><?xml version="1.0" encoding="utf-8"?>
<sst xmlns="http://schemas.openxmlformats.org/spreadsheetml/2006/main" count="172" uniqueCount="60">
  <si>
    <t>Индикаторы для расчета Индекса развития здравоохранения регионов</t>
  </si>
  <si>
    <t>Регион/ индикатор/  плановые баллы/  коэффициенты</t>
  </si>
  <si>
    <t>Ожидаемая продолжительность жизни, число лет (ФП - 2015 год)</t>
  </si>
  <si>
    <t>Общая смертность на 1000 населения (предварительные данные КС МНЭ РК на 01.01.2017 г.)</t>
  </si>
  <si>
    <t>Смертность от травм, несчастных случаев и отравлений на 100000 населения (предварительные данные КС МНЭ РК на 01.01.2017 г.)</t>
  </si>
  <si>
    <t>Удержание распространенности ВИЧ-инфекции в возрастной группе 15-49 лет в пределах 0,2-0,6%</t>
  </si>
  <si>
    <t>Снижение смертности от туберкулеза на 100000 населения (предварительные данные КС МНЭ РК на 01.01.2017 г.)</t>
  </si>
  <si>
    <t>Показатель излечиваемости впервые выявленных больных чувствительным туберкулезом с микробактериями туберкулеза (МБТ) (+) на 100000 населения</t>
  </si>
  <si>
    <t>Снижение смертности от БСК  на 100000 населения (предварительные данные КС МНЭ РК на 01.01.2017 г.)</t>
  </si>
  <si>
    <t>Снижение смертности от онкозаболеваний (ЗНО) на 100000 населения (предварительные данные КС МНЭ РК на 01.01.2017 г.)</t>
  </si>
  <si>
    <t>Материнская смертность (по месту жительства) на 100000 живорожденных                                     (предварительные данные КС МНЭ РК на 01.01.2017 г.)</t>
  </si>
  <si>
    <t>Младенческая смертность на 1000 родившихся живыми                  (предварительные данные КС МНЭ РК на 01.01.2017 г.)</t>
  </si>
  <si>
    <t>Стабилизация и снижение детской смертности в возрасте от 0 до 5 лет на 1000 родившихся живыми</t>
  </si>
  <si>
    <t>Снижение дефицита врачебных кадров (по некоторым областям данные за 2015 год)</t>
  </si>
  <si>
    <t>Снижение уровня потребления стационарной помощи на 1000 населения</t>
  </si>
  <si>
    <t>Эффективность деятельности медицинских организаций в регионе (средний коэффициент результативности по медицинским организациям региона)</t>
  </si>
  <si>
    <t>Отсутствие обоснованных жалоб на качество медицинской помощи по данным ККМФД</t>
  </si>
  <si>
    <t>Занятие МО призовых мест в республиканских конкурсах (лучший по профессии, лучший пациент, лучшая МО по профилю и т.д.)</t>
  </si>
  <si>
    <t>Уровень удовлетворенности населения качеством МП по данным соцопроса</t>
  </si>
  <si>
    <t>Удельный вес финансовых средств, выделяемых для социальной поддержки больных туберкулезом</t>
  </si>
  <si>
    <t>Удельный вес подведомственных аккредитованных медицинских организаций</t>
  </si>
  <si>
    <t>ИТОГО</t>
  </si>
  <si>
    <t>Ранг</t>
  </si>
  <si>
    <t>ЦП</t>
  </si>
  <si>
    <t>ФП</t>
  </si>
  <si>
    <t>ПБ</t>
  </si>
  <si>
    <t>ФБ</t>
  </si>
  <si>
    <t>КС</t>
  </si>
  <si>
    <t>КР</t>
  </si>
  <si>
    <t>85 и выше - 30</t>
  </si>
  <si>
    <t>90%-40; 80-90%-30; 70-80%-20; до 70%-0</t>
  </si>
  <si>
    <t>1100 к/д-40; увелич. на 100 к/д-минус 10; 1500 к/д-0</t>
  </si>
  <si>
    <t>1,0-60</t>
  </si>
  <si>
    <t>0-30; до 3-20, 3-5 -10; от 5 - 0</t>
  </si>
  <si>
    <t xml:space="preserve">за каждое призовое место 20 </t>
  </si>
  <si>
    <t>выше 40%-20</t>
  </si>
  <si>
    <t>выше 80%-30</t>
  </si>
  <si>
    <t>ЗКО</t>
  </si>
  <si>
    <t>СКО</t>
  </si>
  <si>
    <t xml:space="preserve">Кызылординская </t>
  </si>
  <si>
    <t xml:space="preserve">Алматинская </t>
  </si>
  <si>
    <t xml:space="preserve">Акмолинская </t>
  </si>
  <si>
    <t xml:space="preserve">Павлодарская </t>
  </si>
  <si>
    <t xml:space="preserve">Костанайская </t>
  </si>
  <si>
    <t>г.Алматы</t>
  </si>
  <si>
    <t xml:space="preserve">Жамбылская </t>
  </si>
  <si>
    <t xml:space="preserve">Мангистауская </t>
  </si>
  <si>
    <t xml:space="preserve">Актюбинская </t>
  </si>
  <si>
    <t>ЮКО</t>
  </si>
  <si>
    <t xml:space="preserve">Карагандинская </t>
  </si>
  <si>
    <t>г.Астана</t>
  </si>
  <si>
    <t xml:space="preserve">Атырауская </t>
  </si>
  <si>
    <t>ВКО</t>
  </si>
  <si>
    <t>Примечание:</t>
  </si>
  <si>
    <t>ЦП - целевой показатель</t>
  </si>
  <si>
    <t>ФП - фактический показатель</t>
  </si>
  <si>
    <t>ПБ - пороговый балл</t>
  </si>
  <si>
    <t>ФБ - фактический балл</t>
  </si>
  <si>
    <t>КС - коэффициент соответствия</t>
  </si>
  <si>
    <t>КР - коэффициент результативности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</si>
</sst>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4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70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2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12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10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2" fontId="10" fillId="0" borderId="4" xfId="2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 wrapText="1"/>
    </xf>
    <xf numFmtId="164" fontId="10" fillId="0" borderId="1" xfId="3" applyNumberFormat="1" applyFont="1" applyFill="1" applyBorder="1" applyAlignment="1">
      <alignment horizontal="center" vertical="center"/>
    </xf>
    <xf numFmtId="2" fontId="10" fillId="0" borderId="5" xfId="4" applyNumberFormat="1" applyFont="1" applyFill="1" applyBorder="1" applyAlignment="1">
      <alignment horizontal="center" vertical="center"/>
    </xf>
    <xf numFmtId="2" fontId="10" fillId="0" borderId="3" xfId="5" applyNumberFormat="1" applyFont="1" applyFill="1" applyBorder="1" applyAlignment="1">
      <alignment horizontal="center" vertical="center"/>
    </xf>
    <xf numFmtId="164" fontId="10" fillId="0" borderId="1" xfId="6" applyNumberFormat="1" applyFont="1" applyFill="1" applyBorder="1" applyAlignment="1">
      <alignment horizontal="center" vertical="center"/>
    </xf>
    <xf numFmtId="2" fontId="10" fillId="0" borderId="1" xfId="7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/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165" fontId="10" fillId="0" borderId="1" xfId="0" applyNumberFormat="1" applyFont="1" applyFill="1" applyBorder="1" applyAlignment="1">
      <alignment horizontal="center" vertical="center"/>
    </xf>
    <xf numFmtId="2" fontId="10" fillId="0" borderId="5" xfId="8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2" fontId="10" fillId="0" borderId="5" xfId="9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10" fillId="0" borderId="5" xfId="10" applyNumberFormat="1" applyFont="1" applyFill="1" applyBorder="1" applyAlignment="1">
      <alignment horizontal="center" vertical="center"/>
    </xf>
    <xf numFmtId="2" fontId="10" fillId="0" borderId="3" xfId="11" applyNumberFormat="1" applyFont="1" applyFill="1" applyBorder="1" applyAlignment="1">
      <alignment horizontal="center" vertical="center"/>
    </xf>
    <xf numFmtId="2" fontId="10" fillId="0" borderId="1" xfId="1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2" fontId="10" fillId="0" borderId="5" xfId="12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2" fontId="10" fillId="0" borderId="5" xfId="13" applyNumberFormat="1" applyFont="1" applyFill="1" applyBorder="1" applyAlignment="1">
      <alignment horizontal="center" vertical="center"/>
    </xf>
    <xf numFmtId="2" fontId="10" fillId="0" borderId="5" xfId="14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10" fillId="0" borderId="5" xfId="15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5" fillId="0" borderId="1" xfId="0" applyFont="1" applyFill="1" applyBorder="1"/>
    <xf numFmtId="0" fontId="0" fillId="0" borderId="1" xfId="0" applyFont="1" applyFill="1" applyBorder="1"/>
    <xf numFmtId="0" fontId="15" fillId="0" borderId="0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2" fontId="10" fillId="0" borderId="1" xfId="9" applyNumberFormat="1" applyFont="1" applyFill="1" applyBorder="1" applyAlignment="1">
      <alignment horizontal="center" vertical="center"/>
    </xf>
  </cellXfs>
  <cellStyles count="24">
    <cellStyle name="Обычный" xfId="0" builtinId="0"/>
    <cellStyle name="Обычный 11" xfId="10"/>
    <cellStyle name="Обычный 12" xfId="13"/>
    <cellStyle name="Обычный 13" xfId="4"/>
    <cellStyle name="Обычный 14" xfId="9"/>
    <cellStyle name="Обычный 15" xfId="14"/>
    <cellStyle name="Обычный 16" xfId="8"/>
    <cellStyle name="Обычный 17" xfId="15"/>
    <cellStyle name="Обычный 18" xfId="11"/>
    <cellStyle name="Обычный 19" xfId="5"/>
    <cellStyle name="Обычный 2" xfId="16"/>
    <cellStyle name="Обычный 2 2" xfId="17"/>
    <cellStyle name="Обычный 2 3" xfId="18"/>
    <cellStyle name="Обычный 2 4" xfId="19"/>
    <cellStyle name="Обычный 2 5" xfId="20"/>
    <cellStyle name="Обычный 2 6" xfId="21"/>
    <cellStyle name="Обычный 2 7" xfId="22"/>
    <cellStyle name="Обычный 2 8" xfId="6"/>
    <cellStyle name="Обычный 2 9" xfId="23"/>
    <cellStyle name="Обычный 20" xfId="2"/>
    <cellStyle name="Обычный 21" xfId="3"/>
    <cellStyle name="Обычный 22" xfId="1"/>
    <cellStyle name="Обычный 23" xfId="7"/>
    <cellStyle name="Обычный 7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6"/>
  <sheetViews>
    <sheetView tabSelected="1" view="pageBreakPreview" zoomScale="80" zoomScaleSheetLayoutView="80" workbookViewId="0">
      <pane xSplit="1" ySplit="4" topLeftCell="BO5" activePane="bottomRight" state="frozen"/>
      <selection pane="topRight" activeCell="B1" sqref="B1"/>
      <selection pane="bottomLeft" activeCell="A5" sqref="A5"/>
      <selection pane="bottomRight" activeCell="CU20" sqref="CU5:CU20"/>
    </sheetView>
  </sheetViews>
  <sheetFormatPr defaultRowHeight="15" x14ac:dyDescent="0.25"/>
  <cols>
    <col min="1" max="1" width="17.42578125" style="2" customWidth="1"/>
    <col min="2" max="4" width="6.42578125" style="2" customWidth="1"/>
    <col min="5" max="6" width="6.85546875" style="2" customWidth="1"/>
    <col min="7" max="12" width="6.42578125" style="2" customWidth="1"/>
    <col min="13" max="13" width="8.7109375" style="2" customWidth="1"/>
    <col min="14" max="31" width="6.42578125" style="2" customWidth="1"/>
    <col min="32" max="32" width="8" style="2" customWidth="1"/>
    <col min="33" max="33" width="7.7109375" style="2" customWidth="1"/>
    <col min="34" max="34" width="6.42578125" style="2" customWidth="1"/>
    <col min="35" max="35" width="7.85546875" style="2" customWidth="1"/>
    <col min="36" max="36" width="6.42578125" style="2" customWidth="1"/>
    <col min="37" max="37" width="8.28515625" style="2" customWidth="1"/>
    <col min="38" max="38" width="8" style="2" customWidth="1"/>
    <col min="39" max="53" width="6.42578125" style="2" customWidth="1"/>
    <col min="54" max="54" width="16.42578125" style="2" customWidth="1"/>
    <col min="55" max="61" width="6.42578125" style="2" customWidth="1"/>
    <col min="62" max="63" width="8.5703125" style="2" customWidth="1"/>
    <col min="64" max="64" width="21.5703125" style="2" customWidth="1"/>
    <col min="65" max="68" width="6.42578125" style="2" customWidth="1"/>
    <col min="69" max="69" width="7.5703125" style="2" customWidth="1"/>
    <col min="70" max="73" width="6.42578125" style="2" customWidth="1"/>
    <col min="74" max="74" width="12.85546875" style="2" customWidth="1"/>
    <col min="75" max="76" width="6.42578125" style="2" customWidth="1"/>
    <col min="77" max="77" width="9.28515625" style="2" customWidth="1"/>
    <col min="78" max="78" width="12.5703125" style="2" customWidth="1"/>
    <col min="79" max="79" width="6.42578125" style="2" customWidth="1"/>
    <col min="80" max="80" width="11.28515625" style="2" customWidth="1"/>
    <col min="81" max="82" width="6.42578125" style="2" customWidth="1"/>
    <col min="83" max="83" width="9" style="2" customWidth="1"/>
    <col min="84" max="92" width="6.42578125" style="2" customWidth="1"/>
    <col min="93" max="93" width="9.140625" style="2" customWidth="1"/>
    <col min="94" max="96" width="6.42578125" style="2" customWidth="1"/>
    <col min="97" max="98" width="6.42578125" style="1" customWidth="1"/>
    <col min="99" max="144" width="9.140625" style="1"/>
    <col min="145" max="16384" width="9.140625" style="2"/>
  </cols>
  <sheetData>
    <row r="1" spans="1:148" ht="52.5" customHeight="1" thickBot="1" x14ac:dyDescent="0.3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 t="s">
        <v>0</v>
      </c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1" t="s">
        <v>0</v>
      </c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0" t="s">
        <v>0</v>
      </c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</row>
    <row r="2" spans="1:148" s="4" customFormat="1" ht="107.25" customHeight="1" x14ac:dyDescent="0.25">
      <c r="A2" s="62" t="s">
        <v>1</v>
      </c>
      <c r="B2" s="65" t="s">
        <v>2</v>
      </c>
      <c r="C2" s="65"/>
      <c r="D2" s="65"/>
      <c r="E2" s="65"/>
      <c r="F2" s="65"/>
      <c r="G2" s="57" t="s">
        <v>3</v>
      </c>
      <c r="H2" s="58"/>
      <c r="I2" s="58"/>
      <c r="J2" s="58"/>
      <c r="K2" s="59"/>
      <c r="L2" s="57" t="s">
        <v>4</v>
      </c>
      <c r="M2" s="58"/>
      <c r="N2" s="58"/>
      <c r="O2" s="58"/>
      <c r="P2" s="59"/>
      <c r="Q2" s="57" t="s">
        <v>5</v>
      </c>
      <c r="R2" s="58"/>
      <c r="S2" s="58"/>
      <c r="T2" s="58"/>
      <c r="U2" s="59"/>
      <c r="V2" s="57" t="s">
        <v>6</v>
      </c>
      <c r="W2" s="58"/>
      <c r="X2" s="58"/>
      <c r="Y2" s="58"/>
      <c r="Z2" s="59"/>
      <c r="AA2" s="57" t="s">
        <v>7</v>
      </c>
      <c r="AB2" s="58"/>
      <c r="AC2" s="58"/>
      <c r="AD2" s="58"/>
      <c r="AE2" s="59"/>
      <c r="AF2" s="57" t="s">
        <v>8</v>
      </c>
      <c r="AG2" s="58"/>
      <c r="AH2" s="58"/>
      <c r="AI2" s="58"/>
      <c r="AJ2" s="59"/>
      <c r="AK2" s="57" t="s">
        <v>9</v>
      </c>
      <c r="AL2" s="58"/>
      <c r="AM2" s="58"/>
      <c r="AN2" s="58"/>
      <c r="AO2" s="59"/>
      <c r="AP2" s="57" t="s">
        <v>10</v>
      </c>
      <c r="AQ2" s="58"/>
      <c r="AR2" s="58"/>
      <c r="AS2" s="58"/>
      <c r="AT2" s="59"/>
      <c r="AU2" s="57" t="s">
        <v>11</v>
      </c>
      <c r="AV2" s="58"/>
      <c r="AW2" s="58"/>
      <c r="AX2" s="58"/>
      <c r="AY2" s="59"/>
      <c r="AZ2" s="57" t="s">
        <v>12</v>
      </c>
      <c r="BA2" s="58"/>
      <c r="BB2" s="58"/>
      <c r="BC2" s="58"/>
      <c r="BD2" s="59"/>
      <c r="BE2" s="57" t="s">
        <v>13</v>
      </c>
      <c r="BF2" s="58"/>
      <c r="BG2" s="58"/>
      <c r="BH2" s="58"/>
      <c r="BI2" s="59"/>
      <c r="BJ2" s="57" t="s">
        <v>14</v>
      </c>
      <c r="BK2" s="58"/>
      <c r="BL2" s="58"/>
      <c r="BM2" s="58"/>
      <c r="BN2" s="59"/>
      <c r="BO2" s="57" t="s">
        <v>15</v>
      </c>
      <c r="BP2" s="58"/>
      <c r="BQ2" s="58"/>
      <c r="BR2" s="58"/>
      <c r="BS2" s="59"/>
      <c r="BT2" s="66" t="s">
        <v>16</v>
      </c>
      <c r="BU2" s="67"/>
      <c r="BV2" s="67"/>
      <c r="BW2" s="67"/>
      <c r="BX2" s="68"/>
      <c r="BY2" s="57" t="s">
        <v>17</v>
      </c>
      <c r="BZ2" s="58"/>
      <c r="CA2" s="58"/>
      <c r="CB2" s="59"/>
      <c r="CC2" s="66" t="s">
        <v>18</v>
      </c>
      <c r="CD2" s="67"/>
      <c r="CE2" s="67"/>
      <c r="CF2" s="67"/>
      <c r="CG2" s="68"/>
      <c r="CH2" s="66" t="s">
        <v>19</v>
      </c>
      <c r="CI2" s="67"/>
      <c r="CJ2" s="67"/>
      <c r="CK2" s="67"/>
      <c r="CL2" s="68"/>
      <c r="CM2" s="66" t="s">
        <v>20</v>
      </c>
      <c r="CN2" s="67"/>
      <c r="CO2" s="67"/>
      <c r="CP2" s="67"/>
      <c r="CQ2" s="68"/>
      <c r="CR2" s="64" t="s">
        <v>21</v>
      </c>
      <c r="CS2" s="64"/>
      <c r="CT2" s="64"/>
      <c r="CU2" s="65" t="s">
        <v>22</v>
      </c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</row>
    <row r="3" spans="1:148" s="7" customFormat="1" ht="23.25" customHeight="1" thickBot="1" x14ac:dyDescent="0.3">
      <c r="A3" s="63"/>
      <c r="B3" s="5" t="s">
        <v>23</v>
      </c>
      <c r="C3" s="5" t="s">
        <v>24</v>
      </c>
      <c r="D3" s="5" t="s">
        <v>25</v>
      </c>
      <c r="E3" s="5" t="s">
        <v>26</v>
      </c>
      <c r="F3" s="5" t="s">
        <v>27</v>
      </c>
      <c r="G3" s="5" t="s">
        <v>23</v>
      </c>
      <c r="H3" s="5" t="s">
        <v>24</v>
      </c>
      <c r="I3" s="5" t="s">
        <v>25</v>
      </c>
      <c r="J3" s="5" t="s">
        <v>26</v>
      </c>
      <c r="K3" s="5" t="s">
        <v>27</v>
      </c>
      <c r="L3" s="5" t="s">
        <v>23</v>
      </c>
      <c r="M3" s="5" t="s">
        <v>24</v>
      </c>
      <c r="N3" s="5" t="s">
        <v>25</v>
      </c>
      <c r="O3" s="5" t="s">
        <v>26</v>
      </c>
      <c r="P3" s="5" t="s">
        <v>27</v>
      </c>
      <c r="Q3" s="5" t="s">
        <v>23</v>
      </c>
      <c r="R3" s="5" t="s">
        <v>24</v>
      </c>
      <c r="S3" s="5" t="s">
        <v>25</v>
      </c>
      <c r="T3" s="5" t="s">
        <v>26</v>
      </c>
      <c r="U3" s="5" t="s">
        <v>27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23</v>
      </c>
      <c r="AB3" s="5" t="s">
        <v>24</v>
      </c>
      <c r="AC3" s="5" t="s">
        <v>25</v>
      </c>
      <c r="AD3" s="5" t="s">
        <v>26</v>
      </c>
      <c r="AE3" s="5" t="s">
        <v>27</v>
      </c>
      <c r="AF3" s="5" t="s">
        <v>23</v>
      </c>
      <c r="AG3" s="5" t="s">
        <v>24</v>
      </c>
      <c r="AH3" s="5" t="s">
        <v>25</v>
      </c>
      <c r="AI3" s="5" t="s">
        <v>26</v>
      </c>
      <c r="AJ3" s="5" t="s">
        <v>27</v>
      </c>
      <c r="AK3" s="5" t="s">
        <v>23</v>
      </c>
      <c r="AL3" s="5" t="s">
        <v>24</v>
      </c>
      <c r="AM3" s="5" t="s">
        <v>25</v>
      </c>
      <c r="AN3" s="5" t="s">
        <v>26</v>
      </c>
      <c r="AO3" s="5" t="s">
        <v>27</v>
      </c>
      <c r="AP3" s="5" t="s">
        <v>23</v>
      </c>
      <c r="AQ3" s="5" t="s">
        <v>24</v>
      </c>
      <c r="AR3" s="5" t="s">
        <v>25</v>
      </c>
      <c r="AS3" s="5" t="s">
        <v>26</v>
      </c>
      <c r="AT3" s="5" t="s">
        <v>27</v>
      </c>
      <c r="AU3" s="5" t="s">
        <v>23</v>
      </c>
      <c r="AV3" s="5" t="s">
        <v>24</v>
      </c>
      <c r="AW3" s="5" t="s">
        <v>25</v>
      </c>
      <c r="AX3" s="5" t="s">
        <v>26</v>
      </c>
      <c r="AY3" s="5" t="s">
        <v>27</v>
      </c>
      <c r="AZ3" s="5" t="s">
        <v>23</v>
      </c>
      <c r="BA3" s="5" t="s">
        <v>24</v>
      </c>
      <c r="BB3" s="5" t="s">
        <v>25</v>
      </c>
      <c r="BC3" s="5" t="s">
        <v>26</v>
      </c>
      <c r="BD3" s="5" t="s">
        <v>27</v>
      </c>
      <c r="BE3" s="5" t="s">
        <v>23</v>
      </c>
      <c r="BF3" s="5" t="s">
        <v>24</v>
      </c>
      <c r="BG3" s="5" t="s">
        <v>25</v>
      </c>
      <c r="BH3" s="5" t="s">
        <v>26</v>
      </c>
      <c r="BI3" s="5" t="s">
        <v>27</v>
      </c>
      <c r="BJ3" s="5" t="s">
        <v>23</v>
      </c>
      <c r="BK3" s="5" t="s">
        <v>24</v>
      </c>
      <c r="BL3" s="5" t="s">
        <v>25</v>
      </c>
      <c r="BM3" s="5" t="s">
        <v>26</v>
      </c>
      <c r="BN3" s="5" t="s">
        <v>27</v>
      </c>
      <c r="BO3" s="5" t="s">
        <v>23</v>
      </c>
      <c r="BP3" s="5" t="s">
        <v>24</v>
      </c>
      <c r="BQ3" s="5" t="s">
        <v>25</v>
      </c>
      <c r="BR3" s="5" t="s">
        <v>26</v>
      </c>
      <c r="BS3" s="5" t="s">
        <v>27</v>
      </c>
      <c r="BT3" s="5" t="s">
        <v>23</v>
      </c>
      <c r="BU3" s="5" t="s">
        <v>24</v>
      </c>
      <c r="BV3" s="5" t="s">
        <v>25</v>
      </c>
      <c r="BW3" s="5" t="s">
        <v>26</v>
      </c>
      <c r="BX3" s="5" t="s">
        <v>27</v>
      </c>
      <c r="BY3" s="5" t="s">
        <v>24</v>
      </c>
      <c r="BZ3" s="5" t="s">
        <v>25</v>
      </c>
      <c r="CA3" s="5" t="s">
        <v>26</v>
      </c>
      <c r="CB3" s="5" t="s">
        <v>27</v>
      </c>
      <c r="CC3" s="5" t="s">
        <v>23</v>
      </c>
      <c r="CD3" s="5" t="s">
        <v>24</v>
      </c>
      <c r="CE3" s="5" t="s">
        <v>25</v>
      </c>
      <c r="CF3" s="5" t="s">
        <v>26</v>
      </c>
      <c r="CG3" s="5" t="s">
        <v>27</v>
      </c>
      <c r="CH3" s="5" t="s">
        <v>23</v>
      </c>
      <c r="CI3" s="5" t="s">
        <v>24</v>
      </c>
      <c r="CJ3" s="5" t="s">
        <v>25</v>
      </c>
      <c r="CK3" s="5" t="s">
        <v>26</v>
      </c>
      <c r="CL3" s="5" t="s">
        <v>27</v>
      </c>
      <c r="CM3" s="5" t="s">
        <v>23</v>
      </c>
      <c r="CN3" s="5" t="s">
        <v>24</v>
      </c>
      <c r="CO3" s="5" t="s">
        <v>25</v>
      </c>
      <c r="CP3" s="5" t="s">
        <v>26</v>
      </c>
      <c r="CQ3" s="5" t="s">
        <v>27</v>
      </c>
      <c r="CR3" s="5" t="s">
        <v>25</v>
      </c>
      <c r="CS3" s="5" t="s">
        <v>26</v>
      </c>
      <c r="CT3" s="5" t="s">
        <v>28</v>
      </c>
      <c r="CU3" s="65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</row>
    <row r="4" spans="1:148" s="6" customFormat="1" ht="49.5" customHeight="1" x14ac:dyDescent="0.25">
      <c r="A4" s="64"/>
      <c r="B4" s="5"/>
      <c r="C4" s="5"/>
      <c r="D4" s="5">
        <v>40</v>
      </c>
      <c r="E4" s="5"/>
      <c r="F4" s="5"/>
      <c r="G4" s="5"/>
      <c r="H4" s="5"/>
      <c r="I4" s="5">
        <v>30</v>
      </c>
      <c r="J4" s="5"/>
      <c r="K4" s="5"/>
      <c r="L4" s="5"/>
      <c r="M4" s="5"/>
      <c r="N4" s="5">
        <v>30</v>
      </c>
      <c r="O4" s="5"/>
      <c r="P4" s="5"/>
      <c r="Q4" s="5"/>
      <c r="R4" s="5"/>
      <c r="S4" s="5">
        <v>40</v>
      </c>
      <c r="T4" s="5"/>
      <c r="U4" s="5"/>
      <c r="V4" s="5"/>
      <c r="W4" s="5"/>
      <c r="X4" s="5">
        <v>40</v>
      </c>
      <c r="Y4" s="5"/>
      <c r="Z4" s="5"/>
      <c r="AA4" s="5"/>
      <c r="AB4" s="5"/>
      <c r="AC4" s="5" t="s">
        <v>29</v>
      </c>
      <c r="AD4" s="5"/>
      <c r="AE4" s="5"/>
      <c r="AF4" s="5"/>
      <c r="AG4" s="5"/>
      <c r="AH4" s="5">
        <v>40</v>
      </c>
      <c r="AI4" s="5"/>
      <c r="AJ4" s="5"/>
      <c r="AK4" s="5"/>
      <c r="AL4" s="5"/>
      <c r="AM4" s="5">
        <v>40</v>
      </c>
      <c r="AN4" s="5"/>
      <c r="AO4" s="5"/>
      <c r="AP4" s="5"/>
      <c r="AQ4" s="5"/>
      <c r="AR4" s="5">
        <v>40</v>
      </c>
      <c r="AS4" s="5"/>
      <c r="AT4" s="5"/>
      <c r="AU4" s="5"/>
      <c r="AV4" s="5"/>
      <c r="AW4" s="5">
        <v>40</v>
      </c>
      <c r="AX4" s="5"/>
      <c r="AY4" s="5"/>
      <c r="AZ4" s="5"/>
      <c r="BA4" s="5"/>
      <c r="BB4" s="8" t="s">
        <v>30</v>
      </c>
      <c r="BC4" s="5"/>
      <c r="BD4" s="5"/>
      <c r="BE4" s="5"/>
      <c r="BF4" s="5"/>
      <c r="BG4" s="5">
        <v>20</v>
      </c>
      <c r="BH4" s="5"/>
      <c r="BI4" s="5"/>
      <c r="BJ4" s="5"/>
      <c r="BK4" s="5"/>
      <c r="BL4" s="8" t="s">
        <v>31</v>
      </c>
      <c r="BM4" s="5"/>
      <c r="BN4" s="5"/>
      <c r="BO4" s="9">
        <v>1</v>
      </c>
      <c r="BP4" s="5"/>
      <c r="BQ4" s="5" t="s">
        <v>32</v>
      </c>
      <c r="BR4" s="5"/>
      <c r="BS4" s="5"/>
      <c r="BT4" s="5"/>
      <c r="BU4" s="5"/>
      <c r="BV4" s="8" t="s">
        <v>33</v>
      </c>
      <c r="BW4" s="5"/>
      <c r="BX4" s="5"/>
      <c r="BY4" s="5"/>
      <c r="BZ4" s="8" t="s">
        <v>34</v>
      </c>
      <c r="CA4" s="5"/>
      <c r="CB4" s="5"/>
      <c r="CC4" s="5"/>
      <c r="CD4" s="5"/>
      <c r="CE4" s="8" t="s">
        <v>35</v>
      </c>
      <c r="CF4" s="5"/>
      <c r="CG4" s="5"/>
      <c r="CH4" s="5"/>
      <c r="CI4" s="5"/>
      <c r="CJ4" s="5">
        <v>20</v>
      </c>
      <c r="CK4" s="5"/>
      <c r="CL4" s="5"/>
      <c r="CM4" s="5"/>
      <c r="CN4" s="5"/>
      <c r="CO4" s="8" t="s">
        <v>36</v>
      </c>
      <c r="CP4" s="5"/>
      <c r="CQ4" s="5"/>
      <c r="CR4" s="5">
        <v>630</v>
      </c>
      <c r="CS4" s="5">
        <v>630</v>
      </c>
      <c r="CT4" s="5">
        <f t="shared" ref="CT4" si="0">CS4/CR4</f>
        <v>1</v>
      </c>
      <c r="CU4" s="5"/>
    </row>
    <row r="5" spans="1:148" ht="26.25" customHeight="1" x14ac:dyDescent="0.25">
      <c r="A5" s="10" t="s">
        <v>37</v>
      </c>
      <c r="B5" s="9">
        <v>71.39</v>
      </c>
      <c r="C5" s="9">
        <v>71.7</v>
      </c>
      <c r="D5" s="11">
        <v>40</v>
      </c>
      <c r="E5" s="12">
        <v>40</v>
      </c>
      <c r="F5" s="12">
        <f>E5/D5</f>
        <v>1</v>
      </c>
      <c r="G5" s="13">
        <v>8.5</v>
      </c>
      <c r="H5" s="14">
        <v>9.89</v>
      </c>
      <c r="I5" s="15">
        <v>30</v>
      </c>
      <c r="J5" s="12">
        <f>G5*30/H5</f>
        <v>25.783619817997977</v>
      </c>
      <c r="K5" s="16">
        <f>J5/I5</f>
        <v>0.85945399393326594</v>
      </c>
      <c r="L5" s="17">
        <v>89.5</v>
      </c>
      <c r="M5" s="18">
        <v>84.63</v>
      </c>
      <c r="N5" s="15">
        <v>30</v>
      </c>
      <c r="O5" s="12">
        <v>30</v>
      </c>
      <c r="P5" s="19">
        <f>O5/N5</f>
        <v>1</v>
      </c>
      <c r="Q5" s="20">
        <v>0.15</v>
      </c>
      <c r="R5" s="21">
        <v>0.112</v>
      </c>
      <c r="S5" s="11">
        <v>40</v>
      </c>
      <c r="T5" s="22">
        <v>40</v>
      </c>
      <c r="U5" s="19">
        <f>T5/S5</f>
        <v>1</v>
      </c>
      <c r="V5" s="23">
        <v>4.3</v>
      </c>
      <c r="W5" s="24">
        <v>2.7</v>
      </c>
      <c r="X5" s="11">
        <v>40</v>
      </c>
      <c r="Y5" s="12">
        <v>40</v>
      </c>
      <c r="Z5" s="19">
        <f>Y5/X5</f>
        <v>1</v>
      </c>
      <c r="AA5" s="13">
        <v>85</v>
      </c>
      <c r="AB5" s="20">
        <v>91.2</v>
      </c>
      <c r="AC5" s="15">
        <v>30</v>
      </c>
      <c r="AD5" s="22">
        <v>30</v>
      </c>
      <c r="AE5" s="19">
        <v>1</v>
      </c>
      <c r="AF5" s="23">
        <v>220</v>
      </c>
      <c r="AG5" s="25">
        <v>217.61</v>
      </c>
      <c r="AH5" s="11">
        <v>40</v>
      </c>
      <c r="AI5" s="12">
        <v>40</v>
      </c>
      <c r="AJ5" s="19">
        <f>AI5/AH5</f>
        <v>1</v>
      </c>
      <c r="AK5" s="23">
        <v>96.7</v>
      </c>
      <c r="AL5" s="26">
        <v>99.03</v>
      </c>
      <c r="AM5" s="11">
        <v>40</v>
      </c>
      <c r="AN5" s="12">
        <f>AK5*40/AL5</f>
        <v>39.058871049177014</v>
      </c>
      <c r="AO5" s="16">
        <f>AN5/AM5</f>
        <v>0.97647177622942538</v>
      </c>
      <c r="AP5" s="23">
        <v>7.6</v>
      </c>
      <c r="AQ5" s="27">
        <v>22.8</v>
      </c>
      <c r="AR5" s="11">
        <v>40</v>
      </c>
      <c r="AS5" s="12">
        <f>AP5*40/AQ5</f>
        <v>13.333333333333332</v>
      </c>
      <c r="AT5" s="19">
        <f>AS5/AR5</f>
        <v>0.33333333333333331</v>
      </c>
      <c r="AU5" s="23">
        <v>8.5299999999999994</v>
      </c>
      <c r="AV5" s="28">
        <v>7.82</v>
      </c>
      <c r="AW5" s="11">
        <v>40</v>
      </c>
      <c r="AX5" s="12">
        <v>40</v>
      </c>
      <c r="AY5" s="19">
        <f>AX5/AW5</f>
        <v>1</v>
      </c>
      <c r="AZ5" s="29">
        <v>0</v>
      </c>
      <c r="BA5" s="9">
        <v>96.6</v>
      </c>
      <c r="BB5" s="11">
        <v>40</v>
      </c>
      <c r="BC5" s="30">
        <v>40</v>
      </c>
      <c r="BD5" s="12">
        <f>BC5/BB5</f>
        <v>1</v>
      </c>
      <c r="BE5" s="9">
        <v>25</v>
      </c>
      <c r="BF5" s="9">
        <v>25</v>
      </c>
      <c r="BG5" s="31">
        <v>20</v>
      </c>
      <c r="BH5" s="30">
        <v>20</v>
      </c>
      <c r="BI5" s="12">
        <f>BH5/BG5</f>
        <v>1</v>
      </c>
      <c r="BJ5" s="9">
        <v>890.8</v>
      </c>
      <c r="BK5" s="9">
        <v>876.3</v>
      </c>
      <c r="BL5" s="11">
        <v>40</v>
      </c>
      <c r="BM5" s="30">
        <v>40</v>
      </c>
      <c r="BN5" s="12">
        <f>BM5/BL5</f>
        <v>1</v>
      </c>
      <c r="BO5" s="32">
        <v>1</v>
      </c>
      <c r="BP5" s="9">
        <v>0.75</v>
      </c>
      <c r="BQ5" s="31">
        <v>60</v>
      </c>
      <c r="BR5" s="12">
        <f>BP5*BQ5/BO5</f>
        <v>45</v>
      </c>
      <c r="BS5" s="12">
        <f>BR5/BQ5</f>
        <v>0.75</v>
      </c>
      <c r="BT5" s="9">
        <v>0</v>
      </c>
      <c r="BU5" s="9">
        <v>0</v>
      </c>
      <c r="BV5" s="31">
        <v>30</v>
      </c>
      <c r="BW5" s="30">
        <v>30</v>
      </c>
      <c r="BX5" s="12">
        <f>BW5/BV5</f>
        <v>1</v>
      </c>
      <c r="BY5" s="12">
        <v>0</v>
      </c>
      <c r="BZ5" s="12">
        <v>20</v>
      </c>
      <c r="CA5" s="12">
        <v>0</v>
      </c>
      <c r="CB5" s="12">
        <f>CA5/BZ5</f>
        <v>0</v>
      </c>
      <c r="CC5" s="31">
        <v>40</v>
      </c>
      <c r="CD5" s="9">
        <v>41.8</v>
      </c>
      <c r="CE5" s="31">
        <v>20</v>
      </c>
      <c r="CF5" s="12">
        <v>20</v>
      </c>
      <c r="CG5" s="12">
        <f>CF5/CE5</f>
        <v>1</v>
      </c>
      <c r="CH5" s="9">
        <v>4</v>
      </c>
      <c r="CI5" s="32">
        <v>4</v>
      </c>
      <c r="CJ5" s="31">
        <v>20</v>
      </c>
      <c r="CK5" s="30">
        <v>20</v>
      </c>
      <c r="CL5" s="12">
        <f>CK5/CJ5</f>
        <v>1</v>
      </c>
      <c r="CM5" s="31">
        <v>80</v>
      </c>
      <c r="CN5" s="9">
        <v>74</v>
      </c>
      <c r="CO5" s="31">
        <v>30</v>
      </c>
      <c r="CP5" s="12">
        <f>CN5*30/80</f>
        <v>27.75</v>
      </c>
      <c r="CQ5" s="12">
        <f>CP5/CO5</f>
        <v>0.92500000000000004</v>
      </c>
      <c r="CR5" s="5">
        <f>SUM(CO5,CJ5,CE5,BV5,BQ5,BL5,BG5,BB5,AW5,AR5,AM5,AH5,AC5,X5,S5,N5,I5,D5)</f>
        <v>630</v>
      </c>
      <c r="CS5" s="5">
        <f>SUM(CP5,CK5,CF5,BW5,BR5,BM5,BH5,BC5,AX5,AS5,AN5,AI5,AD5,Y5,T5,O5,J5,E5)</f>
        <v>580.92582420050826</v>
      </c>
      <c r="CT5" s="33">
        <f>CS5/CR5</f>
        <v>0.92210448285794966</v>
      </c>
      <c r="CU5" s="5">
        <v>1</v>
      </c>
      <c r="CV5" s="34"/>
      <c r="CW5" s="35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</row>
    <row r="6" spans="1:148" ht="26.25" customHeight="1" x14ac:dyDescent="0.25">
      <c r="A6" s="10" t="s">
        <v>38</v>
      </c>
      <c r="B6" s="9">
        <v>69.92</v>
      </c>
      <c r="C6" s="9">
        <v>70.5</v>
      </c>
      <c r="D6" s="11">
        <v>40</v>
      </c>
      <c r="E6" s="12">
        <v>40</v>
      </c>
      <c r="F6" s="12">
        <f>E6/D6</f>
        <v>1</v>
      </c>
      <c r="G6" s="13">
        <v>11.4</v>
      </c>
      <c r="H6" s="14">
        <v>11.94</v>
      </c>
      <c r="I6" s="15">
        <v>30</v>
      </c>
      <c r="J6" s="12">
        <f>G6*30/H6</f>
        <v>28.643216080402013</v>
      </c>
      <c r="K6" s="16">
        <f>J6/I6</f>
        <v>0.95477386934673381</v>
      </c>
      <c r="L6" s="17">
        <v>129</v>
      </c>
      <c r="M6" s="18">
        <v>124.48</v>
      </c>
      <c r="N6" s="15">
        <v>30</v>
      </c>
      <c r="O6" s="12">
        <v>30</v>
      </c>
      <c r="P6" s="19">
        <f>O6/N6</f>
        <v>1</v>
      </c>
      <c r="Q6" s="17">
        <v>0.27</v>
      </c>
      <c r="R6" s="37">
        <v>0.24</v>
      </c>
      <c r="S6" s="11">
        <v>40</v>
      </c>
      <c r="T6" s="22">
        <v>40</v>
      </c>
      <c r="U6" s="19">
        <f>T6/S6</f>
        <v>1</v>
      </c>
      <c r="V6" s="23">
        <v>3.8</v>
      </c>
      <c r="W6" s="24">
        <v>3.9</v>
      </c>
      <c r="X6" s="11">
        <v>40</v>
      </c>
      <c r="Y6" s="12">
        <f>V6*40/W6</f>
        <v>38.974358974358978</v>
      </c>
      <c r="Z6" s="16">
        <f>Y6/X6</f>
        <v>0.97435897435897445</v>
      </c>
      <c r="AA6" s="13">
        <v>85</v>
      </c>
      <c r="AB6" s="13">
        <v>82</v>
      </c>
      <c r="AC6" s="15">
        <v>30</v>
      </c>
      <c r="AD6" s="12">
        <f>AB6*30/AA6</f>
        <v>28.941176470588236</v>
      </c>
      <c r="AE6" s="19">
        <f>AD6/AC6</f>
        <v>0.96470588235294119</v>
      </c>
      <c r="AF6" s="23">
        <v>327.3</v>
      </c>
      <c r="AG6" s="38">
        <v>250.37</v>
      </c>
      <c r="AH6" s="11">
        <v>40</v>
      </c>
      <c r="AI6" s="12">
        <v>40</v>
      </c>
      <c r="AJ6" s="19">
        <f>AI6/AH6</f>
        <v>1</v>
      </c>
      <c r="AK6" s="23">
        <v>135.1</v>
      </c>
      <c r="AL6" s="26">
        <v>129.41999999999999</v>
      </c>
      <c r="AM6" s="11">
        <v>40</v>
      </c>
      <c r="AN6" s="12">
        <v>40</v>
      </c>
      <c r="AO6" s="19">
        <f>AN6/AM6</f>
        <v>1</v>
      </c>
      <c r="AP6" s="23">
        <v>0</v>
      </c>
      <c r="AQ6" s="27">
        <v>0</v>
      </c>
      <c r="AR6" s="11">
        <v>40</v>
      </c>
      <c r="AS6" s="12">
        <v>40</v>
      </c>
      <c r="AT6" s="19">
        <f>AS6/AR6</f>
        <v>1</v>
      </c>
      <c r="AU6" s="23">
        <v>7.43</v>
      </c>
      <c r="AV6" s="28">
        <v>7.53</v>
      </c>
      <c r="AW6" s="11">
        <v>40</v>
      </c>
      <c r="AX6" s="12">
        <f>AU6*40/AV6</f>
        <v>39.468791500664011</v>
      </c>
      <c r="AY6" s="16">
        <f>AX6/AW6</f>
        <v>0.98671978751660028</v>
      </c>
      <c r="AZ6" s="29">
        <v>0</v>
      </c>
      <c r="BA6" s="9">
        <v>96.6</v>
      </c>
      <c r="BB6" s="11">
        <v>40</v>
      </c>
      <c r="BC6" s="30">
        <v>40</v>
      </c>
      <c r="BD6" s="12">
        <f>BC6/BB6</f>
        <v>1</v>
      </c>
      <c r="BE6" s="9">
        <v>170</v>
      </c>
      <c r="BF6" s="9">
        <v>144</v>
      </c>
      <c r="BG6" s="31">
        <v>20</v>
      </c>
      <c r="BH6" s="30">
        <f>BF6*20/BE6</f>
        <v>16.941176470588236</v>
      </c>
      <c r="BI6" s="12">
        <f>BH6/BG6</f>
        <v>0.84705882352941175</v>
      </c>
      <c r="BJ6" s="9">
        <v>1186.3</v>
      </c>
      <c r="BK6" s="32">
        <v>1175</v>
      </c>
      <c r="BL6" s="11">
        <v>40</v>
      </c>
      <c r="BM6" s="30">
        <v>40</v>
      </c>
      <c r="BN6" s="12">
        <f>BM6/BL6</f>
        <v>1</v>
      </c>
      <c r="BO6" s="32">
        <v>1</v>
      </c>
      <c r="BP6" s="9">
        <v>0.7</v>
      </c>
      <c r="BQ6" s="31">
        <v>60</v>
      </c>
      <c r="BR6" s="12">
        <f>BP6*BQ6/BO6</f>
        <v>42</v>
      </c>
      <c r="BS6" s="12">
        <f>BR6/BQ6</f>
        <v>0.7</v>
      </c>
      <c r="BT6" s="9">
        <v>0</v>
      </c>
      <c r="BU6" s="9">
        <v>10</v>
      </c>
      <c r="BV6" s="31">
        <v>30</v>
      </c>
      <c r="BW6" s="30">
        <v>0</v>
      </c>
      <c r="BX6" s="12">
        <f>BW6/BV6</f>
        <v>0</v>
      </c>
      <c r="BY6" s="12">
        <v>0</v>
      </c>
      <c r="BZ6" s="12">
        <v>20</v>
      </c>
      <c r="CA6" s="12">
        <v>0</v>
      </c>
      <c r="CB6" s="12">
        <f>CA6/BZ6</f>
        <v>0</v>
      </c>
      <c r="CC6" s="31">
        <v>40</v>
      </c>
      <c r="CD6" s="9">
        <v>43.4</v>
      </c>
      <c r="CE6" s="31">
        <v>20</v>
      </c>
      <c r="CF6" s="30">
        <v>20</v>
      </c>
      <c r="CG6" s="12">
        <f>CF6/CE6</f>
        <v>1</v>
      </c>
      <c r="CH6" s="9">
        <v>3</v>
      </c>
      <c r="CI6" s="32">
        <v>3</v>
      </c>
      <c r="CJ6" s="31">
        <v>20</v>
      </c>
      <c r="CK6" s="30">
        <f>CI6*20/CH6</f>
        <v>20</v>
      </c>
      <c r="CL6" s="12">
        <f>CK6/CJ6</f>
        <v>1</v>
      </c>
      <c r="CM6" s="31">
        <v>80</v>
      </c>
      <c r="CN6" s="9">
        <v>43</v>
      </c>
      <c r="CO6" s="31">
        <v>30</v>
      </c>
      <c r="CP6" s="12">
        <v>30</v>
      </c>
      <c r="CQ6" s="12">
        <f>CP6/CO6</f>
        <v>1</v>
      </c>
      <c r="CR6" s="5">
        <f>SUM(CO6,CJ6,CE6,BV6,BQ6,BL6,BG6,BB6,AW6,AR6,AM6,AH6,AC6,X6,S6,N6,I6,D6)</f>
        <v>630</v>
      </c>
      <c r="CS6" s="5">
        <f>SUM(CP6,CK6,CF6,BW6,BR6,BM6,BH6,BC6,AX6,AS6,AN6,AI6,AD6,Y6,T6,O6,J6,E6)</f>
        <v>574.96871949660147</v>
      </c>
      <c r="CT6" s="33">
        <f>CS6/CR6</f>
        <v>0.91264876110571658</v>
      </c>
      <c r="CU6" s="5">
        <v>2</v>
      </c>
      <c r="CV6" s="34"/>
      <c r="CW6" s="35"/>
      <c r="CX6" s="36"/>
      <c r="EO6" s="1"/>
      <c r="EP6" s="1"/>
      <c r="EQ6" s="1"/>
      <c r="ER6" s="1"/>
    </row>
    <row r="7" spans="1:148" s="42" customFormat="1" ht="26.25" customHeight="1" x14ac:dyDescent="0.25">
      <c r="A7" s="10" t="s">
        <v>39</v>
      </c>
      <c r="B7" s="39">
        <v>71.69</v>
      </c>
      <c r="C7" s="9">
        <v>71.900000000000006</v>
      </c>
      <c r="D7" s="11">
        <v>40</v>
      </c>
      <c r="E7" s="12">
        <v>40</v>
      </c>
      <c r="F7" s="12">
        <f>E7/D7</f>
        <v>1</v>
      </c>
      <c r="G7" s="23">
        <v>5.7</v>
      </c>
      <c r="H7" s="14">
        <v>4.3899999999999997</v>
      </c>
      <c r="I7" s="15">
        <v>30</v>
      </c>
      <c r="J7" s="12">
        <v>30</v>
      </c>
      <c r="K7" s="19">
        <f>J7/I7</f>
        <v>1</v>
      </c>
      <c r="L7" s="17">
        <v>45.7</v>
      </c>
      <c r="M7" s="18">
        <v>43.27</v>
      </c>
      <c r="N7" s="15">
        <v>30</v>
      </c>
      <c r="O7" s="12">
        <v>30</v>
      </c>
      <c r="P7" s="19">
        <f>O7/N7</f>
        <v>1</v>
      </c>
      <c r="Q7" s="17">
        <v>0.02</v>
      </c>
      <c r="R7" s="37">
        <v>1.6E-2</v>
      </c>
      <c r="S7" s="11">
        <v>40</v>
      </c>
      <c r="T7" s="22">
        <v>40</v>
      </c>
      <c r="U7" s="19">
        <f>T7/S7</f>
        <v>1</v>
      </c>
      <c r="V7" s="23">
        <v>4.0999999999999996</v>
      </c>
      <c r="W7" s="24">
        <v>3.4</v>
      </c>
      <c r="X7" s="11">
        <v>40</v>
      </c>
      <c r="Y7" s="12">
        <v>40</v>
      </c>
      <c r="Z7" s="19">
        <f>Y7/X7</f>
        <v>1</v>
      </c>
      <c r="AA7" s="13">
        <v>85</v>
      </c>
      <c r="AB7" s="13">
        <v>87.8</v>
      </c>
      <c r="AC7" s="15">
        <v>30</v>
      </c>
      <c r="AD7" s="22">
        <v>30</v>
      </c>
      <c r="AE7" s="19">
        <f>AD7/AC7</f>
        <v>1</v>
      </c>
      <c r="AF7" s="23">
        <v>135</v>
      </c>
      <c r="AG7" s="40">
        <v>139.94999999999999</v>
      </c>
      <c r="AH7" s="11">
        <v>40</v>
      </c>
      <c r="AI7" s="12">
        <f>AF7*40/AG7</f>
        <v>38.585209003215439</v>
      </c>
      <c r="AJ7" s="16">
        <f>AI7/AH7</f>
        <v>0.96463022508038598</v>
      </c>
      <c r="AK7" s="23">
        <v>87.1</v>
      </c>
      <c r="AL7" s="26">
        <v>71.08</v>
      </c>
      <c r="AM7" s="11">
        <v>40</v>
      </c>
      <c r="AN7" s="12">
        <v>40</v>
      </c>
      <c r="AO7" s="19">
        <f>AN7/AM7</f>
        <v>1</v>
      </c>
      <c r="AP7" s="23">
        <v>4.7</v>
      </c>
      <c r="AQ7" s="27">
        <v>5.4</v>
      </c>
      <c r="AR7" s="11">
        <v>40</v>
      </c>
      <c r="AS7" s="12">
        <f>AP7*40/AQ7</f>
        <v>34.81481481481481</v>
      </c>
      <c r="AT7" s="19">
        <f>AS7/AR7</f>
        <v>0.87037037037037024</v>
      </c>
      <c r="AU7" s="23">
        <v>11</v>
      </c>
      <c r="AV7" s="28">
        <v>9.36</v>
      </c>
      <c r="AW7" s="11">
        <v>40</v>
      </c>
      <c r="AX7" s="12">
        <v>40</v>
      </c>
      <c r="AY7" s="19">
        <f>AX7/AW7</f>
        <v>1</v>
      </c>
      <c r="AZ7" s="29">
        <v>0</v>
      </c>
      <c r="BA7" s="32">
        <v>94</v>
      </c>
      <c r="BB7" s="11">
        <v>40</v>
      </c>
      <c r="BC7" s="30">
        <v>40</v>
      </c>
      <c r="BD7" s="12">
        <f>BC7/BB7</f>
        <v>1</v>
      </c>
      <c r="BE7" s="9">
        <v>190</v>
      </c>
      <c r="BF7" s="9">
        <v>160</v>
      </c>
      <c r="BG7" s="31">
        <v>20</v>
      </c>
      <c r="BH7" s="30">
        <f>BF7*20/BE7</f>
        <v>16.842105263157894</v>
      </c>
      <c r="BI7" s="12">
        <f>BH7/BG7</f>
        <v>0.84210526315789469</v>
      </c>
      <c r="BJ7" s="41">
        <v>1103.5999999999999</v>
      </c>
      <c r="BK7" s="9">
        <v>1070.5999999999999</v>
      </c>
      <c r="BL7" s="11">
        <v>40</v>
      </c>
      <c r="BM7" s="30">
        <v>40</v>
      </c>
      <c r="BN7" s="12">
        <f>BM7/BL7</f>
        <v>1</v>
      </c>
      <c r="BO7" s="32">
        <v>1</v>
      </c>
      <c r="BP7" s="9">
        <v>0.69</v>
      </c>
      <c r="BQ7" s="31">
        <v>60</v>
      </c>
      <c r="BR7" s="12">
        <f>BP7*BQ7/BO7</f>
        <v>41.4</v>
      </c>
      <c r="BS7" s="12">
        <f>BR7/BQ7</f>
        <v>0.69</v>
      </c>
      <c r="BT7" s="9">
        <v>0</v>
      </c>
      <c r="BU7" s="9">
        <v>3</v>
      </c>
      <c r="BV7" s="31">
        <v>30</v>
      </c>
      <c r="BW7" s="30">
        <v>10</v>
      </c>
      <c r="BX7" s="12">
        <f>BW7/BV7</f>
        <v>0.33333333333333331</v>
      </c>
      <c r="BY7" s="12">
        <v>1</v>
      </c>
      <c r="BZ7" s="12">
        <v>20</v>
      </c>
      <c r="CA7" s="12">
        <v>20</v>
      </c>
      <c r="CB7" s="12">
        <f>CA7/BZ7</f>
        <v>1</v>
      </c>
      <c r="CC7" s="31">
        <v>40</v>
      </c>
      <c r="CD7" s="9">
        <v>41.7</v>
      </c>
      <c r="CE7" s="31">
        <v>20</v>
      </c>
      <c r="CF7" s="30">
        <v>20</v>
      </c>
      <c r="CG7" s="12">
        <f>CF7/CE7</f>
        <v>1</v>
      </c>
      <c r="CH7" s="9">
        <v>3.8</v>
      </c>
      <c r="CI7" s="32">
        <v>4.5</v>
      </c>
      <c r="CJ7" s="31">
        <v>20</v>
      </c>
      <c r="CK7" s="30">
        <v>20</v>
      </c>
      <c r="CL7" s="12">
        <f>CK7/CJ7</f>
        <v>1</v>
      </c>
      <c r="CM7" s="31">
        <v>80</v>
      </c>
      <c r="CN7" s="9">
        <v>49</v>
      </c>
      <c r="CO7" s="31">
        <v>30</v>
      </c>
      <c r="CP7" s="12">
        <f>CN7*30/80</f>
        <v>18.375</v>
      </c>
      <c r="CQ7" s="12">
        <f>CP7/CO7</f>
        <v>0.61250000000000004</v>
      </c>
      <c r="CR7" s="5">
        <f>SUM(CO7,CJ7,CE7,BV7,BQ7,BL7,BG7,BB7,AW7,AR7,AM7,AH7,AC7,X7,S7,N7,I7,D7)</f>
        <v>630</v>
      </c>
      <c r="CS7" s="5">
        <f>SUM(CP7,CK7,CF7,BW7,BR7,BM7,BH7,BC7,AX7,AS7,AN7,AI7,AD7,Y7,T7,O7,J7,E7)</f>
        <v>570.01712908118816</v>
      </c>
      <c r="CT7" s="33">
        <f>CS7/CR7</f>
        <v>0.90478909377966377</v>
      </c>
      <c r="CU7" s="5">
        <v>3</v>
      </c>
      <c r="CV7" s="34"/>
      <c r="CW7" s="35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</row>
    <row r="8" spans="1:148" ht="26.25" customHeight="1" x14ac:dyDescent="0.25">
      <c r="A8" s="10" t="s">
        <v>40</v>
      </c>
      <c r="B8" s="39">
        <v>72</v>
      </c>
      <c r="C8" s="9">
        <v>71.900000000000006</v>
      </c>
      <c r="D8" s="11">
        <v>40</v>
      </c>
      <c r="E8" s="12">
        <v>40</v>
      </c>
      <c r="F8" s="12">
        <f>E8/D8</f>
        <v>1</v>
      </c>
      <c r="G8" s="23">
        <v>7.01</v>
      </c>
      <c r="H8" s="14">
        <v>6.97</v>
      </c>
      <c r="I8" s="15">
        <v>30</v>
      </c>
      <c r="J8" s="12">
        <v>30</v>
      </c>
      <c r="K8" s="19">
        <f>J8/I8</f>
        <v>1</v>
      </c>
      <c r="L8" s="17">
        <v>81.2</v>
      </c>
      <c r="M8" s="18">
        <v>79.06</v>
      </c>
      <c r="N8" s="15">
        <v>30</v>
      </c>
      <c r="O8" s="12">
        <v>30</v>
      </c>
      <c r="P8" s="19">
        <f>O8/N8</f>
        <v>1</v>
      </c>
      <c r="Q8" s="17">
        <v>0.2</v>
      </c>
      <c r="R8" s="37">
        <v>0.17100000000000001</v>
      </c>
      <c r="S8" s="11">
        <v>40</v>
      </c>
      <c r="T8" s="22">
        <v>40</v>
      </c>
      <c r="U8" s="19">
        <f>T8/S8</f>
        <v>1</v>
      </c>
      <c r="V8" s="23">
        <v>1.7</v>
      </c>
      <c r="W8" s="24">
        <v>1.9</v>
      </c>
      <c r="X8" s="11">
        <v>40</v>
      </c>
      <c r="Y8" s="12">
        <f>V8*40/W8</f>
        <v>35.789473684210527</v>
      </c>
      <c r="Z8" s="16">
        <f>Y8/X8</f>
        <v>0.89473684210526316</v>
      </c>
      <c r="AA8" s="13">
        <v>85</v>
      </c>
      <c r="AB8" s="13">
        <v>89.4</v>
      </c>
      <c r="AC8" s="15">
        <v>30</v>
      </c>
      <c r="AD8" s="22">
        <v>30</v>
      </c>
      <c r="AE8" s="19">
        <f>AD8/AC8</f>
        <v>1</v>
      </c>
      <c r="AF8" s="23">
        <v>158.80000000000001</v>
      </c>
      <c r="AG8" s="43">
        <v>126.52</v>
      </c>
      <c r="AH8" s="11">
        <v>40</v>
      </c>
      <c r="AI8" s="12">
        <v>40</v>
      </c>
      <c r="AJ8" s="19">
        <f>AI8/AH8</f>
        <v>1</v>
      </c>
      <c r="AK8" s="23">
        <v>70.3</v>
      </c>
      <c r="AL8" s="44">
        <v>66.13</v>
      </c>
      <c r="AM8" s="11">
        <v>40</v>
      </c>
      <c r="AN8" s="12">
        <v>40</v>
      </c>
      <c r="AO8" s="19">
        <f>AN8/AM8</f>
        <v>1</v>
      </c>
      <c r="AP8" s="23">
        <v>9.9</v>
      </c>
      <c r="AQ8" s="27">
        <v>4.8</v>
      </c>
      <c r="AR8" s="11">
        <v>40</v>
      </c>
      <c r="AS8" s="12">
        <v>40</v>
      </c>
      <c r="AT8" s="19">
        <f>AS8/AR8</f>
        <v>1</v>
      </c>
      <c r="AU8" s="23">
        <v>7.79</v>
      </c>
      <c r="AV8" s="28">
        <v>7.76</v>
      </c>
      <c r="AW8" s="11">
        <v>40</v>
      </c>
      <c r="AX8" s="12">
        <v>40</v>
      </c>
      <c r="AY8" s="19">
        <f>AX8/AW8</f>
        <v>1</v>
      </c>
      <c r="AZ8" s="29">
        <v>0</v>
      </c>
      <c r="BA8" s="9">
        <v>90.6</v>
      </c>
      <c r="BB8" s="11">
        <v>40</v>
      </c>
      <c r="BC8" s="30">
        <v>40</v>
      </c>
      <c r="BD8" s="12">
        <f>BC8/BB8</f>
        <v>1</v>
      </c>
      <c r="BE8" s="9">
        <v>70</v>
      </c>
      <c r="BF8" s="9">
        <v>87</v>
      </c>
      <c r="BG8" s="31">
        <v>20</v>
      </c>
      <c r="BH8" s="30">
        <v>20</v>
      </c>
      <c r="BI8" s="12">
        <f>BH8/BG8</f>
        <v>1</v>
      </c>
      <c r="BJ8" s="41">
        <v>886.1</v>
      </c>
      <c r="BK8" s="9">
        <v>914.8</v>
      </c>
      <c r="BL8" s="11">
        <v>40</v>
      </c>
      <c r="BM8" s="30">
        <v>30</v>
      </c>
      <c r="BN8" s="12">
        <f>BM8/BL8</f>
        <v>0.75</v>
      </c>
      <c r="BO8" s="32">
        <v>1</v>
      </c>
      <c r="BP8" s="9">
        <v>0.68</v>
      </c>
      <c r="BQ8" s="31">
        <v>60</v>
      </c>
      <c r="BR8" s="12">
        <f>BP8*BQ8/BO8</f>
        <v>40.800000000000004</v>
      </c>
      <c r="BS8" s="12">
        <f>BR8/BQ8</f>
        <v>0.68</v>
      </c>
      <c r="BT8" s="9">
        <v>0</v>
      </c>
      <c r="BU8" s="9">
        <v>59</v>
      </c>
      <c r="BV8" s="31">
        <v>30</v>
      </c>
      <c r="BW8" s="30">
        <v>0</v>
      </c>
      <c r="BX8" s="12">
        <f>BW8/BV8</f>
        <v>0</v>
      </c>
      <c r="BY8" s="12">
        <v>2</v>
      </c>
      <c r="BZ8" s="12">
        <v>20</v>
      </c>
      <c r="CA8" s="12">
        <v>40</v>
      </c>
      <c r="CB8" s="12">
        <f>CA8/BZ8</f>
        <v>2</v>
      </c>
      <c r="CC8" s="31">
        <v>40</v>
      </c>
      <c r="CD8" s="9">
        <v>41.9</v>
      </c>
      <c r="CE8" s="31">
        <v>20</v>
      </c>
      <c r="CF8" s="30">
        <v>20</v>
      </c>
      <c r="CG8" s="12">
        <f>CF8/CE8</f>
        <v>1</v>
      </c>
      <c r="CH8" s="9">
        <v>3</v>
      </c>
      <c r="CI8" s="32">
        <v>3.9</v>
      </c>
      <c r="CJ8" s="31">
        <v>20</v>
      </c>
      <c r="CK8" s="30">
        <v>20</v>
      </c>
      <c r="CL8" s="12">
        <f>CK8/CJ8</f>
        <v>1</v>
      </c>
      <c r="CM8" s="31">
        <v>80</v>
      </c>
      <c r="CN8" s="9">
        <v>25</v>
      </c>
      <c r="CO8" s="31">
        <v>30</v>
      </c>
      <c r="CP8" s="12">
        <v>30</v>
      </c>
      <c r="CQ8" s="12">
        <f>CP8/CO8</f>
        <v>1</v>
      </c>
      <c r="CR8" s="5">
        <f>SUM(CO8,CJ8,CE8,BV8,BQ8,BL8,BG8,BB8,AW8,AR8,AM8,AH8,AC8,X8,S8,N8,I8,D8)</f>
        <v>630</v>
      </c>
      <c r="CS8" s="5">
        <f>SUM(CP8,CK8,CF8,BW8,BR8,BM8,BH8,BC8,AX8,AS8,AN8,AI8,AD8,Y8,T8,O8,J8,E8)</f>
        <v>566.58947368421059</v>
      </c>
      <c r="CT8" s="33">
        <f>CS8/CR8</f>
        <v>0.89934837092731834</v>
      </c>
      <c r="CU8" s="5">
        <v>3</v>
      </c>
      <c r="CV8" s="34"/>
      <c r="CW8" s="35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</row>
    <row r="9" spans="1:148" s="42" customFormat="1" ht="26.25" customHeight="1" x14ac:dyDescent="0.25">
      <c r="A9" s="10" t="s">
        <v>41</v>
      </c>
      <c r="B9" s="39">
        <v>69.86</v>
      </c>
      <c r="C9" s="9">
        <v>70.599999999999994</v>
      </c>
      <c r="D9" s="11">
        <v>40</v>
      </c>
      <c r="E9" s="12">
        <v>40</v>
      </c>
      <c r="F9" s="12">
        <f>E9/D9</f>
        <v>1</v>
      </c>
      <c r="G9" s="23">
        <v>10.039999999999999</v>
      </c>
      <c r="H9" s="14">
        <v>9.89</v>
      </c>
      <c r="I9" s="15">
        <v>30</v>
      </c>
      <c r="J9" s="12">
        <v>30</v>
      </c>
      <c r="K9" s="19">
        <f>J9/I9</f>
        <v>1</v>
      </c>
      <c r="L9" s="17">
        <v>119</v>
      </c>
      <c r="M9" s="18">
        <v>104.37</v>
      </c>
      <c r="N9" s="12">
        <v>30</v>
      </c>
      <c r="O9" s="12">
        <v>30</v>
      </c>
      <c r="P9" s="19">
        <f>O9/N9</f>
        <v>1</v>
      </c>
      <c r="Q9" s="17">
        <v>0.14000000000000001</v>
      </c>
      <c r="R9" s="37">
        <v>0.11600000000000001</v>
      </c>
      <c r="S9" s="11">
        <v>40</v>
      </c>
      <c r="T9" s="22">
        <v>40</v>
      </c>
      <c r="U9" s="19">
        <f>T9/S9</f>
        <v>1</v>
      </c>
      <c r="V9" s="23">
        <v>4.4000000000000004</v>
      </c>
      <c r="W9" s="24">
        <v>4.2</v>
      </c>
      <c r="X9" s="11">
        <v>40</v>
      </c>
      <c r="Y9" s="12">
        <v>40</v>
      </c>
      <c r="Z9" s="19">
        <f>Y9/X9</f>
        <v>1</v>
      </c>
      <c r="AA9" s="13">
        <v>85</v>
      </c>
      <c r="AB9" s="13">
        <v>92</v>
      </c>
      <c r="AC9" s="15">
        <v>30</v>
      </c>
      <c r="AD9" s="22">
        <v>30</v>
      </c>
      <c r="AE9" s="19">
        <f>AD9/AC9</f>
        <v>1</v>
      </c>
      <c r="AF9" s="23">
        <v>317.79000000000002</v>
      </c>
      <c r="AG9" s="45">
        <v>269.31</v>
      </c>
      <c r="AH9" s="11">
        <v>40</v>
      </c>
      <c r="AI9" s="12">
        <v>40</v>
      </c>
      <c r="AJ9" s="19">
        <f>AI9/AH9</f>
        <v>1</v>
      </c>
      <c r="AK9" s="23">
        <v>124.9</v>
      </c>
      <c r="AL9" s="44">
        <v>124.79</v>
      </c>
      <c r="AM9" s="11">
        <v>40</v>
      </c>
      <c r="AN9" s="12">
        <v>40</v>
      </c>
      <c r="AO9" s="19">
        <f>AN9/AM9</f>
        <v>1</v>
      </c>
      <c r="AP9" s="23">
        <v>15.2</v>
      </c>
      <c r="AQ9" s="27">
        <v>8.6999999999999993</v>
      </c>
      <c r="AR9" s="11">
        <v>40</v>
      </c>
      <c r="AS9" s="12">
        <v>40</v>
      </c>
      <c r="AT9" s="19">
        <f>AS9/AR9</f>
        <v>1</v>
      </c>
      <c r="AU9" s="23">
        <v>8.3000000000000007</v>
      </c>
      <c r="AV9" s="28">
        <v>7.11</v>
      </c>
      <c r="AW9" s="11">
        <v>40</v>
      </c>
      <c r="AX9" s="12">
        <v>40</v>
      </c>
      <c r="AY9" s="19">
        <f>AX9/AW9</f>
        <v>1</v>
      </c>
      <c r="AZ9" s="29">
        <v>0</v>
      </c>
      <c r="BA9" s="9">
        <v>91.7</v>
      </c>
      <c r="BB9" s="11">
        <v>40</v>
      </c>
      <c r="BC9" s="30">
        <v>40</v>
      </c>
      <c r="BD9" s="12">
        <f>BC9/BB9</f>
        <v>1</v>
      </c>
      <c r="BE9" s="9">
        <v>110</v>
      </c>
      <c r="BF9" s="9">
        <v>109</v>
      </c>
      <c r="BG9" s="31">
        <v>20</v>
      </c>
      <c r="BH9" s="12">
        <f>BF9*20/BE9</f>
        <v>19.818181818181817</v>
      </c>
      <c r="BI9" s="33">
        <f>BH9/BG9</f>
        <v>0.99090909090909085</v>
      </c>
      <c r="BJ9" s="41">
        <v>1250.0999999999999</v>
      </c>
      <c r="BK9" s="32">
        <v>1273</v>
      </c>
      <c r="BL9" s="11">
        <v>40</v>
      </c>
      <c r="BM9" s="30">
        <v>30</v>
      </c>
      <c r="BN9" s="12">
        <f>BM9/BL9</f>
        <v>0.75</v>
      </c>
      <c r="BO9" s="32">
        <v>1</v>
      </c>
      <c r="BP9" s="9">
        <v>0.71</v>
      </c>
      <c r="BQ9" s="31">
        <v>60</v>
      </c>
      <c r="BR9" s="12">
        <f>BP9*BQ9/BO9</f>
        <v>42.599999999999994</v>
      </c>
      <c r="BS9" s="12">
        <f>BR9/BQ9</f>
        <v>0.70999999999999985</v>
      </c>
      <c r="BT9" s="9">
        <v>0</v>
      </c>
      <c r="BU9" s="9">
        <v>16</v>
      </c>
      <c r="BV9" s="31">
        <v>30</v>
      </c>
      <c r="BW9" s="30">
        <v>0</v>
      </c>
      <c r="BX9" s="12">
        <f>BW9/BV9</f>
        <v>0</v>
      </c>
      <c r="BY9" s="12">
        <v>0</v>
      </c>
      <c r="BZ9" s="12">
        <v>20</v>
      </c>
      <c r="CA9" s="12">
        <v>0</v>
      </c>
      <c r="CB9" s="12">
        <f>CA9/BZ9</f>
        <v>0</v>
      </c>
      <c r="CC9" s="31">
        <v>40</v>
      </c>
      <c r="CD9" s="9">
        <v>40.799999999999997</v>
      </c>
      <c r="CE9" s="31">
        <v>20</v>
      </c>
      <c r="CF9" s="12">
        <v>20</v>
      </c>
      <c r="CG9" s="12">
        <f>CF9/CE9</f>
        <v>1</v>
      </c>
      <c r="CH9" s="9">
        <v>4.9000000000000004</v>
      </c>
      <c r="CI9" s="32">
        <v>5.2</v>
      </c>
      <c r="CJ9" s="31">
        <v>20</v>
      </c>
      <c r="CK9" s="30">
        <v>20</v>
      </c>
      <c r="CL9" s="12">
        <f>CK9/CJ9</f>
        <v>1</v>
      </c>
      <c r="CM9" s="31">
        <v>80</v>
      </c>
      <c r="CN9" s="9">
        <v>34.799999999999997</v>
      </c>
      <c r="CO9" s="31">
        <v>30</v>
      </c>
      <c r="CP9" s="12">
        <f>CN9*30/80</f>
        <v>13.05</v>
      </c>
      <c r="CQ9" s="12">
        <f>CP9/CO9</f>
        <v>0.435</v>
      </c>
      <c r="CR9" s="5">
        <f>SUM(CO9,CJ9,CE9,BV9,BQ9,BL9,BG9,BB9,AW9,AR9,AM9,AH9,AC9,X9,S9,N9,I9,D9)</f>
        <v>630</v>
      </c>
      <c r="CS9" s="5">
        <f>SUM(CP9,CK9,CF9,BW9,BR9,BM9,BH9,BC9,AX9,AS9,AN9,AI9,AD9,Y9,T9,O9,J9,E9)</f>
        <v>555.46818181818185</v>
      </c>
      <c r="CT9" s="33">
        <f>CS9/CR9</f>
        <v>0.88169552669552675</v>
      </c>
      <c r="CU9" s="5">
        <v>4</v>
      </c>
      <c r="CV9" s="34"/>
      <c r="CW9" s="35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6.25" customHeight="1" x14ac:dyDescent="0.25">
      <c r="A10" s="10" t="s">
        <v>42</v>
      </c>
      <c r="B10" s="9">
        <v>71.430000000000007</v>
      </c>
      <c r="C10" s="9">
        <v>71.5</v>
      </c>
      <c r="D10" s="11">
        <v>40</v>
      </c>
      <c r="E10" s="12">
        <f>B10*40/C10</f>
        <v>39.960839160839164</v>
      </c>
      <c r="F10" s="12">
        <f>E10/D10</f>
        <v>0.99902097902097908</v>
      </c>
      <c r="G10" s="13">
        <v>9.7100000000000009</v>
      </c>
      <c r="H10" s="14">
        <v>9.68</v>
      </c>
      <c r="I10" s="15">
        <v>30</v>
      </c>
      <c r="J10" s="12">
        <v>30</v>
      </c>
      <c r="K10" s="19">
        <f>J10/I10</f>
        <v>1</v>
      </c>
      <c r="L10" s="17">
        <v>115.3</v>
      </c>
      <c r="M10" s="18">
        <v>99.36</v>
      </c>
      <c r="N10" s="15">
        <v>30</v>
      </c>
      <c r="O10" s="12">
        <v>30</v>
      </c>
      <c r="P10" s="19">
        <f>O10/N10</f>
        <v>1</v>
      </c>
      <c r="Q10" s="17">
        <v>0.54</v>
      </c>
      <c r="R10" s="37">
        <v>0.39700000000000002</v>
      </c>
      <c r="S10" s="11">
        <v>40</v>
      </c>
      <c r="T10" s="22">
        <v>40</v>
      </c>
      <c r="U10" s="19">
        <f>T10/S10</f>
        <v>1</v>
      </c>
      <c r="V10" s="23">
        <v>4</v>
      </c>
      <c r="W10" s="24">
        <v>3.3</v>
      </c>
      <c r="X10" s="11">
        <v>40</v>
      </c>
      <c r="Y10" s="12">
        <v>40</v>
      </c>
      <c r="Z10" s="19">
        <f>Y10/X10</f>
        <v>1</v>
      </c>
      <c r="AA10" s="13">
        <v>85</v>
      </c>
      <c r="AB10" s="13">
        <v>92.3</v>
      </c>
      <c r="AC10" s="15">
        <v>30</v>
      </c>
      <c r="AD10" s="22">
        <v>30</v>
      </c>
      <c r="AE10" s="19">
        <f>AD10/AC10</f>
        <v>1</v>
      </c>
      <c r="AF10" s="23">
        <v>252.4</v>
      </c>
      <c r="AG10" s="38">
        <v>216.8</v>
      </c>
      <c r="AH10" s="11">
        <v>40</v>
      </c>
      <c r="AI10" s="12">
        <v>40</v>
      </c>
      <c r="AJ10" s="19">
        <f>AI10/AH10</f>
        <v>1</v>
      </c>
      <c r="AK10" s="23">
        <v>141.5</v>
      </c>
      <c r="AL10" s="26">
        <v>145.81</v>
      </c>
      <c r="AM10" s="11">
        <v>40</v>
      </c>
      <c r="AN10" s="12">
        <f>AK10*40/AL10</f>
        <v>38.817639393731568</v>
      </c>
      <c r="AO10" s="16">
        <f>AN10/AM10</f>
        <v>0.97044098484328922</v>
      </c>
      <c r="AP10" s="23">
        <v>13.3</v>
      </c>
      <c r="AQ10" s="27">
        <v>16</v>
      </c>
      <c r="AR10" s="11">
        <v>40</v>
      </c>
      <c r="AS10" s="12">
        <f>AP10*40/AQ10</f>
        <v>33.25</v>
      </c>
      <c r="AT10" s="19">
        <f>AS10/AR10</f>
        <v>0.83125000000000004</v>
      </c>
      <c r="AU10" s="23">
        <v>6.7</v>
      </c>
      <c r="AV10" s="28">
        <v>7.95</v>
      </c>
      <c r="AW10" s="11">
        <v>40</v>
      </c>
      <c r="AX10" s="12">
        <f>AU10*40/AV10</f>
        <v>33.710691823899367</v>
      </c>
      <c r="AY10" s="16">
        <f>AX10/AW10</f>
        <v>0.8427672955974842</v>
      </c>
      <c r="AZ10" s="29">
        <v>0</v>
      </c>
      <c r="BA10" s="9">
        <v>95.3</v>
      </c>
      <c r="BB10" s="11">
        <v>40</v>
      </c>
      <c r="BC10" s="30">
        <v>40</v>
      </c>
      <c r="BD10" s="12">
        <f>BC10/BB10</f>
        <v>1</v>
      </c>
      <c r="BE10" s="9">
        <v>10</v>
      </c>
      <c r="BF10" s="9">
        <v>10</v>
      </c>
      <c r="BG10" s="31">
        <v>20</v>
      </c>
      <c r="BH10" s="30">
        <f>BF10*20/BE10</f>
        <v>20</v>
      </c>
      <c r="BI10" s="12">
        <f>BH10/BG10</f>
        <v>1</v>
      </c>
      <c r="BJ10" s="41">
        <v>1180.9000000000001</v>
      </c>
      <c r="BK10" s="9">
        <v>1201.8</v>
      </c>
      <c r="BL10" s="11">
        <v>40</v>
      </c>
      <c r="BM10" s="30">
        <v>30</v>
      </c>
      <c r="BN10" s="12">
        <f>BM10/BL10</f>
        <v>0.75</v>
      </c>
      <c r="BO10" s="32">
        <v>1</v>
      </c>
      <c r="BP10" s="9">
        <v>0.74</v>
      </c>
      <c r="BQ10" s="31">
        <v>60</v>
      </c>
      <c r="BR10" s="12">
        <f>BP10*BQ10/BO10</f>
        <v>44.4</v>
      </c>
      <c r="BS10" s="12">
        <f>BR10/BQ10</f>
        <v>0.74</v>
      </c>
      <c r="BT10" s="9">
        <v>0</v>
      </c>
      <c r="BU10" s="9">
        <v>27</v>
      </c>
      <c r="BV10" s="31">
        <v>30</v>
      </c>
      <c r="BW10" s="30">
        <v>0</v>
      </c>
      <c r="BX10" s="12">
        <f>BW10/BV10</f>
        <v>0</v>
      </c>
      <c r="BY10" s="12">
        <v>0</v>
      </c>
      <c r="BZ10" s="12">
        <v>20</v>
      </c>
      <c r="CA10" s="12">
        <v>0</v>
      </c>
      <c r="CB10" s="12">
        <f>CA10/BZ10</f>
        <v>0</v>
      </c>
      <c r="CC10" s="31">
        <v>40</v>
      </c>
      <c r="CD10" s="9">
        <v>42.3</v>
      </c>
      <c r="CE10" s="31">
        <v>20</v>
      </c>
      <c r="CF10" s="30">
        <v>20</v>
      </c>
      <c r="CG10" s="12">
        <f>CF10/CE10</f>
        <v>1</v>
      </c>
      <c r="CH10" s="9">
        <v>3</v>
      </c>
      <c r="CI10" s="32">
        <v>3.9</v>
      </c>
      <c r="CJ10" s="31">
        <v>20</v>
      </c>
      <c r="CK10" s="30">
        <v>20</v>
      </c>
      <c r="CL10" s="12">
        <f>CK10/CJ10</f>
        <v>1</v>
      </c>
      <c r="CM10" s="31">
        <v>80</v>
      </c>
      <c r="CN10" s="9">
        <v>66</v>
      </c>
      <c r="CO10" s="31">
        <v>30</v>
      </c>
      <c r="CP10" s="12">
        <f>CN10*30/80</f>
        <v>24.75</v>
      </c>
      <c r="CQ10" s="12">
        <f>CP10/CO10</f>
        <v>0.82499999999999996</v>
      </c>
      <c r="CR10" s="5">
        <f>SUM(CO10,CJ10,CE10,BV10,BQ10,BL10,BG10,BB10,AW10,AR10,AM10,AH10,AC10,X10,S10,N10,I10,D10)</f>
        <v>630</v>
      </c>
      <c r="CS10" s="46">
        <f>SUM(CP10,CK10,CF10,BW10,BR10,BM10,BH10,BC10,AX10,AS10,AN10,AI10,AD10,Y10,T10,O10,J10,E10)</f>
        <v>554.88917037847023</v>
      </c>
      <c r="CT10" s="33">
        <f>CS10/CR10</f>
        <v>0.88077646091820672</v>
      </c>
      <c r="CU10" s="5">
        <v>4</v>
      </c>
      <c r="CV10" s="34"/>
      <c r="CW10" s="35"/>
      <c r="CX10" s="36"/>
      <c r="EO10" s="1"/>
      <c r="EP10" s="1"/>
      <c r="EQ10" s="1"/>
      <c r="ER10" s="1"/>
    </row>
    <row r="11" spans="1:148" ht="26.25" customHeight="1" x14ac:dyDescent="0.25">
      <c r="A11" s="10" t="s">
        <v>44</v>
      </c>
      <c r="B11" s="9">
        <v>74.8</v>
      </c>
      <c r="C11" s="9">
        <v>75.3</v>
      </c>
      <c r="D11" s="11">
        <v>40</v>
      </c>
      <c r="E11" s="12">
        <v>40</v>
      </c>
      <c r="F11" s="12">
        <f>E11/D11</f>
        <v>1</v>
      </c>
      <c r="G11" s="13">
        <v>6.4</v>
      </c>
      <c r="H11" s="14">
        <v>6.28</v>
      </c>
      <c r="I11" s="15">
        <v>30</v>
      </c>
      <c r="J11" s="12">
        <v>30</v>
      </c>
      <c r="K11" s="19">
        <f>J11/I11</f>
        <v>1</v>
      </c>
      <c r="L11" s="17">
        <v>57.25</v>
      </c>
      <c r="M11" s="18">
        <v>54.62</v>
      </c>
      <c r="N11" s="15">
        <v>30</v>
      </c>
      <c r="O11" s="12">
        <v>30</v>
      </c>
      <c r="P11" s="19">
        <f>O11/N11</f>
        <v>1</v>
      </c>
      <c r="Q11" s="17">
        <v>0.4</v>
      </c>
      <c r="R11" s="37">
        <v>0.33200000000000002</v>
      </c>
      <c r="S11" s="11">
        <v>40</v>
      </c>
      <c r="T11" s="22">
        <v>40</v>
      </c>
      <c r="U11" s="19">
        <f>T11/S11</f>
        <v>1</v>
      </c>
      <c r="V11" s="23">
        <v>4</v>
      </c>
      <c r="W11" s="24">
        <v>3.9</v>
      </c>
      <c r="X11" s="11">
        <v>40</v>
      </c>
      <c r="Y11" s="12">
        <v>40</v>
      </c>
      <c r="Z11" s="19">
        <f>Y11/X11</f>
        <v>1</v>
      </c>
      <c r="AA11" s="13">
        <v>85</v>
      </c>
      <c r="AB11" s="13">
        <v>87.4</v>
      </c>
      <c r="AC11" s="15">
        <v>30</v>
      </c>
      <c r="AD11" s="22">
        <v>30</v>
      </c>
      <c r="AE11" s="19">
        <f>AD11/AC11</f>
        <v>1</v>
      </c>
      <c r="AF11" s="23">
        <v>141.69999999999999</v>
      </c>
      <c r="AG11" s="47">
        <v>173.24</v>
      </c>
      <c r="AH11" s="11">
        <v>40</v>
      </c>
      <c r="AI11" s="12">
        <f>AF11*40/AG11</f>
        <v>32.717617178480715</v>
      </c>
      <c r="AJ11" s="16">
        <f>AI11/AH11</f>
        <v>0.81794042946201784</v>
      </c>
      <c r="AK11" s="23">
        <v>95.2</v>
      </c>
      <c r="AL11" s="26">
        <v>104.32</v>
      </c>
      <c r="AM11" s="11">
        <v>40</v>
      </c>
      <c r="AN11" s="12">
        <f>AK11*40/AL11</f>
        <v>36.50306748466258</v>
      </c>
      <c r="AO11" s="16">
        <f>AN11/AM11</f>
        <v>0.91257668711656448</v>
      </c>
      <c r="AP11" s="23">
        <v>4.5</v>
      </c>
      <c r="AQ11" s="27">
        <v>9.1</v>
      </c>
      <c r="AR11" s="11">
        <v>40</v>
      </c>
      <c r="AS11" s="12">
        <f>AP11*40/AQ11</f>
        <v>19.780219780219781</v>
      </c>
      <c r="AT11" s="19">
        <f>AS11/AR11</f>
        <v>0.49450549450549453</v>
      </c>
      <c r="AU11" s="23">
        <v>8.8000000000000007</v>
      </c>
      <c r="AV11" s="28">
        <v>6.51</v>
      </c>
      <c r="AW11" s="11">
        <v>40</v>
      </c>
      <c r="AX11" s="12">
        <v>40</v>
      </c>
      <c r="AY11" s="19">
        <f>AX11/AW11</f>
        <v>1</v>
      </c>
      <c r="AZ11" s="29">
        <v>0</v>
      </c>
      <c r="BA11" s="32">
        <v>97</v>
      </c>
      <c r="BB11" s="11">
        <v>40</v>
      </c>
      <c r="BC11" s="30">
        <v>40</v>
      </c>
      <c r="BD11" s="12">
        <f>BC11/BB11</f>
        <v>1</v>
      </c>
      <c r="BE11" s="9">
        <v>314</v>
      </c>
      <c r="BF11" s="9">
        <v>314</v>
      </c>
      <c r="BG11" s="31">
        <v>20</v>
      </c>
      <c r="BH11" s="30">
        <f>BF11*20/BE11</f>
        <v>20</v>
      </c>
      <c r="BI11" s="12">
        <f>BH11/BG11</f>
        <v>1</v>
      </c>
      <c r="BJ11" s="41">
        <v>1075</v>
      </c>
      <c r="BK11" s="9">
        <v>835.5</v>
      </c>
      <c r="BL11" s="11">
        <v>40</v>
      </c>
      <c r="BM11" s="30">
        <v>40</v>
      </c>
      <c r="BN11" s="12">
        <f>BM11/BL11</f>
        <v>1</v>
      </c>
      <c r="BO11" s="32">
        <v>1</v>
      </c>
      <c r="BP11" s="9">
        <v>0.76</v>
      </c>
      <c r="BQ11" s="31">
        <v>60</v>
      </c>
      <c r="BR11" s="12">
        <f>BP11*BQ11/BO11</f>
        <v>45.6</v>
      </c>
      <c r="BS11" s="12">
        <f>BR11/BQ11</f>
        <v>0.76</v>
      </c>
      <c r="BT11" s="9">
        <v>0</v>
      </c>
      <c r="BU11" s="9">
        <v>12</v>
      </c>
      <c r="BV11" s="31">
        <v>30</v>
      </c>
      <c r="BW11" s="30">
        <v>0</v>
      </c>
      <c r="BX11" s="12">
        <f>BW11/BV11</f>
        <v>0</v>
      </c>
      <c r="BY11" s="48">
        <v>3</v>
      </c>
      <c r="BZ11" s="12">
        <v>20</v>
      </c>
      <c r="CA11" s="12">
        <v>60</v>
      </c>
      <c r="CB11" s="12">
        <f>CA11/BZ11</f>
        <v>3</v>
      </c>
      <c r="CC11" s="31">
        <v>40</v>
      </c>
      <c r="CD11" s="9">
        <v>42.8</v>
      </c>
      <c r="CE11" s="31">
        <v>20</v>
      </c>
      <c r="CF11" s="30">
        <v>20</v>
      </c>
      <c r="CG11" s="12">
        <f>CF11/CE11</f>
        <v>1</v>
      </c>
      <c r="CH11" s="9">
        <v>3</v>
      </c>
      <c r="CI11" s="32">
        <v>1.9</v>
      </c>
      <c r="CJ11" s="31">
        <v>20</v>
      </c>
      <c r="CK11" s="30">
        <f>CI11*20/CH11</f>
        <v>12.666666666666666</v>
      </c>
      <c r="CL11" s="12">
        <f>CK11/CJ11</f>
        <v>0.6333333333333333</v>
      </c>
      <c r="CM11" s="31">
        <v>80</v>
      </c>
      <c r="CN11" s="9">
        <v>83</v>
      </c>
      <c r="CO11" s="31">
        <v>30</v>
      </c>
      <c r="CP11" s="12">
        <v>30</v>
      </c>
      <c r="CQ11" s="12">
        <f>CP11/CO11</f>
        <v>1</v>
      </c>
      <c r="CR11" s="5">
        <f>SUM(CO11,CJ11,CE11,BV11,BQ11,BL11,BG11,BB11,AW11,AR11,AM11,AH11,AC11,X11,S11,N11,I11,D11)</f>
        <v>630</v>
      </c>
      <c r="CS11" s="5">
        <f>SUM(CP11,CK11,CF11,BW11,BR11,BM11,BH11,BC11,AX11,AS11,AN11,AI11,AD11,Y11,T11,O11,J11,E11)</f>
        <v>547.26757111002973</v>
      </c>
      <c r="CT11" s="33">
        <f>CS11/CR11</f>
        <v>0.86867868430163453</v>
      </c>
      <c r="CU11" s="5">
        <v>5</v>
      </c>
      <c r="CV11" s="34"/>
      <c r="CW11" s="35"/>
      <c r="CX11" s="36"/>
      <c r="EO11" s="1"/>
      <c r="EP11" s="1"/>
      <c r="EQ11" s="1"/>
      <c r="ER11" s="1"/>
    </row>
    <row r="12" spans="1:148" ht="26.25" customHeight="1" x14ac:dyDescent="0.25">
      <c r="A12" s="10" t="s">
        <v>43</v>
      </c>
      <c r="B12" s="39">
        <v>70.84</v>
      </c>
      <c r="C12" s="9">
        <v>70.7</v>
      </c>
      <c r="D12" s="11">
        <v>40</v>
      </c>
      <c r="E12" s="12">
        <v>40</v>
      </c>
      <c r="F12" s="12">
        <f>E12/D12</f>
        <v>1</v>
      </c>
      <c r="G12" s="23">
        <v>10.41</v>
      </c>
      <c r="H12" s="14">
        <v>5.84</v>
      </c>
      <c r="I12" s="15">
        <v>30</v>
      </c>
      <c r="J12" s="12">
        <v>30</v>
      </c>
      <c r="K12" s="19">
        <f>J12/I12</f>
        <v>1</v>
      </c>
      <c r="L12" s="17">
        <v>128.38999999999999</v>
      </c>
      <c r="M12" s="18">
        <v>110.04</v>
      </c>
      <c r="N12" s="15">
        <v>30</v>
      </c>
      <c r="O12" s="12">
        <v>30</v>
      </c>
      <c r="P12" s="19">
        <f>O12/N12</f>
        <v>1</v>
      </c>
      <c r="Q12" s="17">
        <v>0.36</v>
      </c>
      <c r="R12" s="37">
        <v>0.27300000000000002</v>
      </c>
      <c r="S12" s="11">
        <v>40</v>
      </c>
      <c r="T12" s="22">
        <v>40</v>
      </c>
      <c r="U12" s="19">
        <f>T12/S12</f>
        <v>1</v>
      </c>
      <c r="V12" s="23">
        <v>4.8</v>
      </c>
      <c r="W12" s="24">
        <v>4.8</v>
      </c>
      <c r="X12" s="11">
        <v>40</v>
      </c>
      <c r="Y12" s="12">
        <f>V12*40/W12</f>
        <v>40</v>
      </c>
      <c r="Z12" s="19">
        <f>Y12/X12</f>
        <v>1</v>
      </c>
      <c r="AA12" s="13">
        <v>85</v>
      </c>
      <c r="AB12" s="13">
        <v>88.1</v>
      </c>
      <c r="AC12" s="15">
        <v>30</v>
      </c>
      <c r="AD12" s="22">
        <v>30</v>
      </c>
      <c r="AE12" s="19">
        <f>AD12/AC12</f>
        <v>1</v>
      </c>
      <c r="AF12" s="23">
        <v>190</v>
      </c>
      <c r="AG12" s="40">
        <v>178.45</v>
      </c>
      <c r="AH12" s="11">
        <v>40</v>
      </c>
      <c r="AI12" s="12">
        <v>40</v>
      </c>
      <c r="AJ12" s="19">
        <f>AI12/AH12</f>
        <v>1</v>
      </c>
      <c r="AK12" s="23">
        <v>94.7</v>
      </c>
      <c r="AL12" s="26">
        <v>96.66</v>
      </c>
      <c r="AM12" s="11">
        <v>40</v>
      </c>
      <c r="AN12" s="12">
        <f>AK12*40/AL12</f>
        <v>39.188909579971032</v>
      </c>
      <c r="AO12" s="16">
        <f>AN12/AM12</f>
        <v>0.9797227394992758</v>
      </c>
      <c r="AP12" s="23">
        <v>7.4</v>
      </c>
      <c r="AQ12" s="27">
        <v>24.5</v>
      </c>
      <c r="AR12" s="11">
        <v>40</v>
      </c>
      <c r="AS12" s="12">
        <f>AP12*40/AQ12</f>
        <v>12.081632653061224</v>
      </c>
      <c r="AT12" s="19">
        <f>AS12/AR12</f>
        <v>0.30204081632653057</v>
      </c>
      <c r="AU12" s="23">
        <v>10.4</v>
      </c>
      <c r="AV12" s="28">
        <v>9.49</v>
      </c>
      <c r="AW12" s="11">
        <v>40</v>
      </c>
      <c r="AX12" s="12">
        <v>40</v>
      </c>
      <c r="AY12" s="19">
        <f>AX12/AW12</f>
        <v>1</v>
      </c>
      <c r="AZ12" s="29">
        <v>0</v>
      </c>
      <c r="BA12" s="9">
        <v>99.4</v>
      </c>
      <c r="BB12" s="11">
        <v>40</v>
      </c>
      <c r="BC12" s="30">
        <v>40</v>
      </c>
      <c r="BD12" s="12">
        <f>BC12/BB12</f>
        <v>1</v>
      </c>
      <c r="BE12" s="9">
        <v>250</v>
      </c>
      <c r="BF12" s="9">
        <v>366</v>
      </c>
      <c r="BG12" s="31">
        <v>20</v>
      </c>
      <c r="BH12" s="30">
        <v>20</v>
      </c>
      <c r="BI12" s="12">
        <f>BH12/BG12</f>
        <v>1</v>
      </c>
      <c r="BJ12" s="41">
        <v>1026.0999999999999</v>
      </c>
      <c r="BK12" s="9">
        <v>1024.5</v>
      </c>
      <c r="BL12" s="11">
        <v>40</v>
      </c>
      <c r="BM12" s="30">
        <v>40</v>
      </c>
      <c r="BN12" s="12">
        <f>BM12/BL12</f>
        <v>1</v>
      </c>
      <c r="BO12" s="32">
        <v>1</v>
      </c>
      <c r="BP12" s="9">
        <v>0.76</v>
      </c>
      <c r="BQ12" s="31">
        <v>60</v>
      </c>
      <c r="BR12" s="12">
        <f>BP12*BQ12/BO12</f>
        <v>45.6</v>
      </c>
      <c r="BS12" s="12">
        <f>BR12/BQ12</f>
        <v>0.76</v>
      </c>
      <c r="BT12" s="9">
        <v>0</v>
      </c>
      <c r="BU12" s="9">
        <v>11</v>
      </c>
      <c r="BV12" s="31">
        <v>30</v>
      </c>
      <c r="BW12" s="30">
        <v>0</v>
      </c>
      <c r="BX12" s="12">
        <f>BW12/BV12</f>
        <v>0</v>
      </c>
      <c r="BY12" s="12">
        <v>4</v>
      </c>
      <c r="BZ12" s="12">
        <v>20</v>
      </c>
      <c r="CA12" s="12">
        <v>80</v>
      </c>
      <c r="CB12" s="12">
        <f>CA12/BZ12</f>
        <v>4</v>
      </c>
      <c r="CC12" s="31">
        <v>40</v>
      </c>
      <c r="CD12" s="9">
        <v>42.3</v>
      </c>
      <c r="CE12" s="31">
        <v>20</v>
      </c>
      <c r="CF12" s="30">
        <v>20</v>
      </c>
      <c r="CG12" s="12">
        <f>CF12/CE12</f>
        <v>1</v>
      </c>
      <c r="CH12" s="9">
        <v>1.4</v>
      </c>
      <c r="CI12" s="32">
        <v>1.1000000000000001</v>
      </c>
      <c r="CJ12" s="31">
        <v>20</v>
      </c>
      <c r="CK12" s="30">
        <f>CI12*20/CH12</f>
        <v>15.714285714285715</v>
      </c>
      <c r="CL12" s="12">
        <f>CK12/CJ12</f>
        <v>0.78571428571428581</v>
      </c>
      <c r="CM12" s="31">
        <v>80</v>
      </c>
      <c r="CN12" s="9">
        <v>59</v>
      </c>
      <c r="CO12" s="31">
        <v>30</v>
      </c>
      <c r="CP12" s="12">
        <f>CN12*30/80</f>
        <v>22.125</v>
      </c>
      <c r="CQ12" s="12">
        <f>CP12/CO12</f>
        <v>0.73750000000000004</v>
      </c>
      <c r="CR12" s="5">
        <f>SUM(CO12,CJ12,CE12,BV12,BQ12,BL12,BG12,BB12,AW12,AR12,AM12,AH12,AC12,X12,S12,N12,I12,D12)</f>
        <v>630</v>
      </c>
      <c r="CS12" s="5">
        <f>SUM(CP12,CK12,CF12,BW12,BR12,BM12,BH12,BC12,AX12,AS12,AN12,AI12,AD12,Y12,T12,O12,J12,E12)</f>
        <v>544.70982794731799</v>
      </c>
      <c r="CT12" s="33">
        <f>CS12/CR12</f>
        <v>0.86461877451955238</v>
      </c>
      <c r="CU12" s="5">
        <v>6</v>
      </c>
      <c r="CV12" s="34"/>
      <c r="CW12" s="35"/>
      <c r="CX12" s="36"/>
      <c r="EO12" s="1"/>
      <c r="EP12" s="1"/>
      <c r="EQ12" s="1"/>
      <c r="ER12" s="1"/>
    </row>
    <row r="13" spans="1:148" ht="26.25" customHeight="1" x14ac:dyDescent="0.25">
      <c r="A13" s="10" t="s">
        <v>52</v>
      </c>
      <c r="B13" s="9">
        <v>71.8</v>
      </c>
      <c r="C13" s="9">
        <v>70.900000000000006</v>
      </c>
      <c r="D13" s="11">
        <v>40</v>
      </c>
      <c r="E13" s="12">
        <f>C13*40/B13</f>
        <v>39.498607242339837</v>
      </c>
      <c r="F13" s="12">
        <f>E13/D13</f>
        <v>0.9874651810584959</v>
      </c>
      <c r="G13" s="13">
        <v>10.4</v>
      </c>
      <c r="H13" s="14">
        <v>8.9</v>
      </c>
      <c r="I13" s="15">
        <v>30</v>
      </c>
      <c r="J13" s="12">
        <v>30</v>
      </c>
      <c r="K13" s="19">
        <f>J13/I13</f>
        <v>1</v>
      </c>
      <c r="L13" s="17">
        <v>129.30000000000001</v>
      </c>
      <c r="M13" s="18">
        <v>121.11</v>
      </c>
      <c r="N13" s="15">
        <v>30</v>
      </c>
      <c r="O13" s="12">
        <v>30</v>
      </c>
      <c r="P13" s="19">
        <f>O13/N13</f>
        <v>1</v>
      </c>
      <c r="Q13" s="17">
        <v>0.43</v>
      </c>
      <c r="R13" s="37">
        <v>0.32900000000000001</v>
      </c>
      <c r="S13" s="11">
        <v>40</v>
      </c>
      <c r="T13" s="22">
        <v>40</v>
      </c>
      <c r="U13" s="19">
        <f>T13/S13</f>
        <v>1</v>
      </c>
      <c r="V13" s="23">
        <v>4.8</v>
      </c>
      <c r="W13" s="24">
        <v>3.9</v>
      </c>
      <c r="X13" s="11">
        <v>40</v>
      </c>
      <c r="Y13" s="12">
        <v>40</v>
      </c>
      <c r="Z13" s="19">
        <f>Y13/X13</f>
        <v>1</v>
      </c>
      <c r="AA13" s="13">
        <v>85</v>
      </c>
      <c r="AB13" s="13">
        <v>83.4</v>
      </c>
      <c r="AC13" s="15">
        <v>30</v>
      </c>
      <c r="AD13" s="12">
        <f>AB13*30/AA13</f>
        <v>29.435294117647057</v>
      </c>
      <c r="AE13" s="19">
        <f>AD13/AC13</f>
        <v>0.98117647058823521</v>
      </c>
      <c r="AF13" s="23">
        <v>232.3</v>
      </c>
      <c r="AG13" s="47">
        <v>199.51</v>
      </c>
      <c r="AH13" s="11">
        <v>40</v>
      </c>
      <c r="AI13" s="12">
        <v>40</v>
      </c>
      <c r="AJ13" s="19">
        <f>AI13/AH13</f>
        <v>1</v>
      </c>
      <c r="AK13" s="23">
        <v>131.36000000000001</v>
      </c>
      <c r="AL13" s="26">
        <v>133.1</v>
      </c>
      <c r="AM13" s="11">
        <v>40</v>
      </c>
      <c r="AN13" s="12">
        <f>AK13*40/AL13</f>
        <v>39.477084898572507</v>
      </c>
      <c r="AO13" s="16">
        <f>AN13/AM13</f>
        <v>0.98692712246431269</v>
      </c>
      <c r="AP13" s="23">
        <v>12.7</v>
      </c>
      <c r="AQ13" s="27">
        <v>13.3</v>
      </c>
      <c r="AR13" s="11">
        <v>40</v>
      </c>
      <c r="AS13" s="12">
        <f>AP13*40/AQ13</f>
        <v>38.195488721804509</v>
      </c>
      <c r="AT13" s="19">
        <f>AS13/AR13</f>
        <v>0.95488721804511267</v>
      </c>
      <c r="AU13" s="23">
        <v>10.1</v>
      </c>
      <c r="AV13" s="28">
        <v>8</v>
      </c>
      <c r="AW13" s="11">
        <v>40</v>
      </c>
      <c r="AX13" s="12">
        <v>40</v>
      </c>
      <c r="AY13" s="19">
        <f>AX13/AW13</f>
        <v>1</v>
      </c>
      <c r="AZ13" s="29">
        <v>0</v>
      </c>
      <c r="BA13" s="9">
        <v>93.1</v>
      </c>
      <c r="BB13" s="11">
        <v>40</v>
      </c>
      <c r="BC13" s="30">
        <v>40</v>
      </c>
      <c r="BD13" s="12">
        <f>BC13/BB13</f>
        <v>1</v>
      </c>
      <c r="BE13" s="9">
        <v>135</v>
      </c>
      <c r="BF13" s="9">
        <v>65</v>
      </c>
      <c r="BG13" s="31">
        <v>20</v>
      </c>
      <c r="BH13" s="30">
        <f>BF13*20/BE13</f>
        <v>9.6296296296296298</v>
      </c>
      <c r="BI13" s="12">
        <f>BH13/BG13</f>
        <v>0.48148148148148151</v>
      </c>
      <c r="BJ13" s="41">
        <v>1120.8</v>
      </c>
      <c r="BK13" s="9">
        <v>1072.4000000000001</v>
      </c>
      <c r="BL13" s="11">
        <v>40</v>
      </c>
      <c r="BM13" s="30">
        <v>40</v>
      </c>
      <c r="BN13" s="12">
        <f>BM13/BL13</f>
        <v>1</v>
      </c>
      <c r="BO13" s="32">
        <v>1</v>
      </c>
      <c r="BP13" s="9">
        <v>0.71</v>
      </c>
      <c r="BQ13" s="31">
        <v>60</v>
      </c>
      <c r="BR13" s="12">
        <f>BP13*BQ13/BO13</f>
        <v>42.599999999999994</v>
      </c>
      <c r="BS13" s="12">
        <f>BR13/BQ13</f>
        <v>0.70999999999999985</v>
      </c>
      <c r="BT13" s="9">
        <v>0</v>
      </c>
      <c r="BU13" s="9">
        <v>4</v>
      </c>
      <c r="BV13" s="31">
        <v>30</v>
      </c>
      <c r="BW13" s="30">
        <v>10</v>
      </c>
      <c r="BX13" s="12">
        <f>BW13/BV13</f>
        <v>0.33333333333333331</v>
      </c>
      <c r="BY13" s="12">
        <v>0</v>
      </c>
      <c r="BZ13" s="12">
        <v>20</v>
      </c>
      <c r="CA13" s="12">
        <v>0</v>
      </c>
      <c r="CB13" s="12">
        <f>CA13/BZ13</f>
        <v>0</v>
      </c>
      <c r="CC13" s="31">
        <v>40</v>
      </c>
      <c r="CD13" s="9">
        <v>39.5</v>
      </c>
      <c r="CE13" s="31">
        <v>20</v>
      </c>
      <c r="CF13" s="12">
        <f>CD13*20/40</f>
        <v>19.75</v>
      </c>
      <c r="CG13" s="33">
        <f>CF13/CE13</f>
        <v>0.98750000000000004</v>
      </c>
      <c r="CH13" s="9">
        <v>4</v>
      </c>
      <c r="CI13" s="32">
        <v>1.8</v>
      </c>
      <c r="CJ13" s="31">
        <v>20</v>
      </c>
      <c r="CK13" s="12">
        <f>CI13*20/CH13</f>
        <v>9</v>
      </c>
      <c r="CL13" s="12">
        <f>CK13/CJ13</f>
        <v>0.45</v>
      </c>
      <c r="CM13" s="9">
        <v>80</v>
      </c>
      <c r="CN13" s="9">
        <v>16.600000000000001</v>
      </c>
      <c r="CO13" s="31">
        <v>30</v>
      </c>
      <c r="CP13" s="12">
        <f>CN13*30/80</f>
        <v>6.2250000000000005</v>
      </c>
      <c r="CQ13" s="12">
        <f>CP13/CO13</f>
        <v>0.20750000000000002</v>
      </c>
      <c r="CR13" s="5">
        <f>SUM(CO13,CJ13,CE13,BV13,BQ13,BL13,BG13,BB13,AW13,AR13,AM13,AH13,AC13,X13,S13,N13,I13,D13)</f>
        <v>630</v>
      </c>
      <c r="CS13" s="5">
        <f>SUM(CP13,CK13,CF13,BW13,BR13,BM13,BH13,BC13,AX13,AS13,AN13,AI13,AD13,Y13,T13,O13,J13,E13)</f>
        <v>543.81110460999355</v>
      </c>
      <c r="CT13" s="33">
        <f>CS13/CR13</f>
        <v>0.86319222953967234</v>
      </c>
      <c r="CU13" s="5">
        <v>6</v>
      </c>
      <c r="CV13" s="34"/>
      <c r="CW13" s="35"/>
      <c r="CX13" s="53"/>
      <c r="EO13" s="1"/>
      <c r="EP13" s="1"/>
      <c r="EQ13" s="1"/>
      <c r="ER13" s="1"/>
    </row>
    <row r="14" spans="1:148" ht="26.25" customHeight="1" x14ac:dyDescent="0.25">
      <c r="A14" s="10" t="s">
        <v>45</v>
      </c>
      <c r="B14" s="9">
        <v>71.400000000000006</v>
      </c>
      <c r="C14" s="9">
        <v>71.900000000000006</v>
      </c>
      <c r="D14" s="11">
        <v>40</v>
      </c>
      <c r="E14" s="12">
        <v>40</v>
      </c>
      <c r="F14" s="12">
        <f>E14/D14</f>
        <v>1</v>
      </c>
      <c r="G14" s="13">
        <v>6.4</v>
      </c>
      <c r="H14" s="14">
        <v>6.59</v>
      </c>
      <c r="I14" s="15">
        <v>30</v>
      </c>
      <c r="J14" s="12">
        <f>G14*30/H14</f>
        <v>29.135053110773899</v>
      </c>
      <c r="K14" s="16">
        <f>J14/I14</f>
        <v>0.97116843702579669</v>
      </c>
      <c r="L14" s="17">
        <v>74</v>
      </c>
      <c r="M14" s="18">
        <v>71.95</v>
      </c>
      <c r="N14" s="15">
        <v>30</v>
      </c>
      <c r="O14" s="12">
        <v>30</v>
      </c>
      <c r="P14" s="19">
        <f>O14/N14</f>
        <v>1</v>
      </c>
      <c r="Q14" s="17">
        <v>0.16</v>
      </c>
      <c r="R14" s="37">
        <v>0.12</v>
      </c>
      <c r="S14" s="11">
        <v>40</v>
      </c>
      <c r="T14" s="22">
        <v>40</v>
      </c>
      <c r="U14" s="19">
        <f>T14/S14</f>
        <v>1</v>
      </c>
      <c r="V14" s="23">
        <v>3.7</v>
      </c>
      <c r="W14" s="24">
        <v>3.6</v>
      </c>
      <c r="X14" s="11">
        <v>40</v>
      </c>
      <c r="Y14" s="12">
        <v>40</v>
      </c>
      <c r="Z14" s="19">
        <f>Y14/X14</f>
        <v>1</v>
      </c>
      <c r="AA14" s="13">
        <v>85</v>
      </c>
      <c r="AB14" s="13">
        <v>89.5</v>
      </c>
      <c r="AC14" s="15">
        <v>30</v>
      </c>
      <c r="AD14" s="22">
        <v>30</v>
      </c>
      <c r="AE14" s="19">
        <f>AD14/AC14</f>
        <v>1</v>
      </c>
      <c r="AF14" s="23">
        <v>190</v>
      </c>
      <c r="AG14" s="49">
        <v>159.97</v>
      </c>
      <c r="AH14" s="11">
        <v>40</v>
      </c>
      <c r="AI14" s="12">
        <v>40</v>
      </c>
      <c r="AJ14" s="19">
        <f>AI14/AH14</f>
        <v>1</v>
      </c>
      <c r="AK14" s="23">
        <v>88</v>
      </c>
      <c r="AL14" s="26">
        <v>87.49</v>
      </c>
      <c r="AM14" s="11">
        <v>40</v>
      </c>
      <c r="AN14" s="12">
        <v>40</v>
      </c>
      <c r="AO14" s="19">
        <f>AN14/AM14</f>
        <v>1</v>
      </c>
      <c r="AP14" s="23">
        <v>15.5</v>
      </c>
      <c r="AQ14" s="27">
        <v>11.5</v>
      </c>
      <c r="AR14" s="11">
        <v>40</v>
      </c>
      <c r="AS14" s="12">
        <v>40</v>
      </c>
      <c r="AT14" s="19">
        <f>AS14/AR14</f>
        <v>1</v>
      </c>
      <c r="AU14" s="23">
        <v>10.5</v>
      </c>
      <c r="AV14" s="28">
        <v>8.77</v>
      </c>
      <c r="AW14" s="11">
        <v>40</v>
      </c>
      <c r="AX14" s="12">
        <v>40</v>
      </c>
      <c r="AY14" s="19">
        <f>AX14/AW14</f>
        <v>1</v>
      </c>
      <c r="AZ14" s="29">
        <v>0</v>
      </c>
      <c r="BA14" s="9">
        <v>98.8</v>
      </c>
      <c r="BB14" s="11">
        <v>40</v>
      </c>
      <c r="BC14" s="30">
        <v>40</v>
      </c>
      <c r="BD14" s="12">
        <f>BC14/BB14</f>
        <v>1</v>
      </c>
      <c r="BE14" s="9">
        <v>115</v>
      </c>
      <c r="BF14" s="9">
        <v>70</v>
      </c>
      <c r="BG14" s="31">
        <v>20</v>
      </c>
      <c r="BH14" s="30">
        <f>BF14*20/BE14</f>
        <v>12.173913043478262</v>
      </c>
      <c r="BI14" s="12">
        <f>BH14/BG14</f>
        <v>0.60869565217391308</v>
      </c>
      <c r="BJ14" s="41">
        <v>895</v>
      </c>
      <c r="BK14" s="9">
        <v>912.7</v>
      </c>
      <c r="BL14" s="11">
        <v>40</v>
      </c>
      <c r="BM14" s="30">
        <v>30</v>
      </c>
      <c r="BN14" s="12">
        <f>BM14/BL14</f>
        <v>0.75</v>
      </c>
      <c r="BO14" s="32">
        <v>1</v>
      </c>
      <c r="BP14" s="9">
        <v>0.73</v>
      </c>
      <c r="BQ14" s="31">
        <v>60</v>
      </c>
      <c r="BR14" s="12">
        <f>BP14*BQ14/BO14</f>
        <v>43.8</v>
      </c>
      <c r="BS14" s="12">
        <f>BR14/BQ14</f>
        <v>0.73</v>
      </c>
      <c r="BT14" s="9">
        <v>0</v>
      </c>
      <c r="BU14" s="9">
        <v>39</v>
      </c>
      <c r="BV14" s="31">
        <v>30</v>
      </c>
      <c r="BW14" s="30">
        <v>0</v>
      </c>
      <c r="BX14" s="12">
        <f>BW14/BV14</f>
        <v>0</v>
      </c>
      <c r="BY14" s="12">
        <v>0</v>
      </c>
      <c r="BZ14" s="12">
        <v>20</v>
      </c>
      <c r="CA14" s="12">
        <v>0</v>
      </c>
      <c r="CB14" s="12">
        <f>CA14/BZ14</f>
        <v>0</v>
      </c>
      <c r="CC14" s="31">
        <v>40</v>
      </c>
      <c r="CD14" s="32">
        <v>41.5</v>
      </c>
      <c r="CE14" s="31">
        <v>20</v>
      </c>
      <c r="CF14" s="30">
        <v>20</v>
      </c>
      <c r="CG14" s="12">
        <f>CF14/CE14</f>
        <v>1</v>
      </c>
      <c r="CH14" s="9">
        <v>1</v>
      </c>
      <c r="CI14" s="32">
        <v>0.90815717805732066</v>
      </c>
      <c r="CJ14" s="31">
        <v>20</v>
      </c>
      <c r="CK14" s="30">
        <f>CI14*20/CH14</f>
        <v>18.163143561146413</v>
      </c>
      <c r="CL14" s="12">
        <f>CK14/CJ14</f>
        <v>0.90815717805732066</v>
      </c>
      <c r="CM14" s="31">
        <v>80</v>
      </c>
      <c r="CN14" s="9">
        <v>28</v>
      </c>
      <c r="CO14" s="31">
        <v>30</v>
      </c>
      <c r="CP14" s="12">
        <f>CN14*30/80</f>
        <v>10.5</v>
      </c>
      <c r="CQ14" s="12">
        <f>CP14/CO14</f>
        <v>0.35</v>
      </c>
      <c r="CR14" s="5">
        <f>SUM(CO14,CJ14,CE14,BV14,BQ14,BL14,BG14,BB14,AW14,AR14,AM14,AH14,AC14,X14,S14,N14,I14,D14)</f>
        <v>630</v>
      </c>
      <c r="CS14" s="5">
        <f>SUM(CP14,CK14,CF14,BW14,BR14,BM14,BH14,BC14,AX14,AS14,AN14,AI14,AD14,Y14,T14,O14,J14,E14)</f>
        <v>543.77210971539853</v>
      </c>
      <c r="CT14" s="33">
        <f>CS14/CR14</f>
        <v>0.86313033288158492</v>
      </c>
      <c r="CU14" s="5">
        <v>6</v>
      </c>
      <c r="CV14" s="34"/>
      <c r="CW14" s="35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</row>
    <row r="15" spans="1:148" ht="23.25" customHeight="1" x14ac:dyDescent="0.25">
      <c r="A15" s="10" t="s">
        <v>46</v>
      </c>
      <c r="B15" s="39">
        <v>72.59</v>
      </c>
      <c r="C15" s="9">
        <v>73.2</v>
      </c>
      <c r="D15" s="11">
        <v>40</v>
      </c>
      <c r="E15" s="12">
        <v>40</v>
      </c>
      <c r="F15" s="12">
        <f>E15/D15</f>
        <v>1</v>
      </c>
      <c r="G15" s="23">
        <v>4.62</v>
      </c>
      <c r="H15" s="14">
        <v>5.32</v>
      </c>
      <c r="I15" s="15">
        <v>30</v>
      </c>
      <c r="J15" s="12">
        <f>G15*30/H15</f>
        <v>26.052631578947366</v>
      </c>
      <c r="K15" s="16">
        <f>J15/I15</f>
        <v>0.86842105263157887</v>
      </c>
      <c r="L15" s="17">
        <v>49</v>
      </c>
      <c r="M15" s="18">
        <v>48.66</v>
      </c>
      <c r="N15" s="15">
        <v>30</v>
      </c>
      <c r="O15" s="12">
        <v>30</v>
      </c>
      <c r="P15" s="19">
        <f>O15/N15</f>
        <v>1</v>
      </c>
      <c r="Q15" s="17">
        <v>0.05</v>
      </c>
      <c r="R15" s="37">
        <v>0.04</v>
      </c>
      <c r="S15" s="11">
        <v>40</v>
      </c>
      <c r="T15" s="22">
        <v>40</v>
      </c>
      <c r="U15" s="19">
        <f>T15/S15</f>
        <v>1</v>
      </c>
      <c r="V15" s="23">
        <v>2.75</v>
      </c>
      <c r="W15" s="24">
        <v>2.7</v>
      </c>
      <c r="X15" s="11">
        <v>40</v>
      </c>
      <c r="Y15" s="12">
        <v>40</v>
      </c>
      <c r="Z15" s="19">
        <f>Y15/X15</f>
        <v>1</v>
      </c>
      <c r="AA15" s="13">
        <v>85</v>
      </c>
      <c r="AB15" s="13">
        <v>96.9</v>
      </c>
      <c r="AC15" s="15">
        <v>30</v>
      </c>
      <c r="AD15" s="15">
        <v>30</v>
      </c>
      <c r="AE15" s="19">
        <f>AD15/AC15</f>
        <v>1</v>
      </c>
      <c r="AF15" s="23">
        <v>70.5</v>
      </c>
      <c r="AG15" s="50">
        <v>70.87</v>
      </c>
      <c r="AH15" s="11">
        <v>40</v>
      </c>
      <c r="AI15" s="12">
        <f>AF15*40/AG15</f>
        <v>39.791166925356286</v>
      </c>
      <c r="AJ15" s="16">
        <f>AI15/AH15</f>
        <v>0.99477917313390718</v>
      </c>
      <c r="AK15" s="23">
        <v>58.2</v>
      </c>
      <c r="AL15" s="26">
        <v>57.64</v>
      </c>
      <c r="AM15" s="11">
        <v>40</v>
      </c>
      <c r="AN15" s="12">
        <v>40</v>
      </c>
      <c r="AO15" s="19">
        <f>AN15/AM15</f>
        <v>1</v>
      </c>
      <c r="AP15" s="23">
        <v>11.8</v>
      </c>
      <c r="AQ15" s="27">
        <v>5.0999999999999996</v>
      </c>
      <c r="AR15" s="11">
        <v>40</v>
      </c>
      <c r="AS15" s="12">
        <v>40</v>
      </c>
      <c r="AT15" s="19">
        <f>AS15/AR15</f>
        <v>1</v>
      </c>
      <c r="AU15" s="23">
        <v>8.6</v>
      </c>
      <c r="AV15" s="28">
        <v>10.14</v>
      </c>
      <c r="AW15" s="11">
        <v>40</v>
      </c>
      <c r="AX15" s="12">
        <f>AU15*40/AV15</f>
        <v>33.925049309664693</v>
      </c>
      <c r="AY15" s="16">
        <f>AX15/AW15</f>
        <v>0.84812623274161736</v>
      </c>
      <c r="AZ15" s="29">
        <v>0</v>
      </c>
      <c r="BA15" s="9">
        <v>93.9</v>
      </c>
      <c r="BB15" s="11">
        <v>40</v>
      </c>
      <c r="BC15" s="30">
        <v>40</v>
      </c>
      <c r="BD15" s="12">
        <f>BC15/BB15</f>
        <v>1</v>
      </c>
      <c r="BE15" s="9">
        <v>250</v>
      </c>
      <c r="BF15" s="9">
        <v>348</v>
      </c>
      <c r="BG15" s="31">
        <v>20</v>
      </c>
      <c r="BH15" s="30">
        <v>20</v>
      </c>
      <c r="BI15" s="12">
        <f>BH15/BG15</f>
        <v>1</v>
      </c>
      <c r="BJ15" s="41">
        <v>802.2</v>
      </c>
      <c r="BK15" s="9">
        <v>813.1</v>
      </c>
      <c r="BL15" s="11">
        <v>40</v>
      </c>
      <c r="BM15" s="30">
        <v>30</v>
      </c>
      <c r="BN15" s="12">
        <f>BM15/BL15</f>
        <v>0.75</v>
      </c>
      <c r="BO15" s="32">
        <v>1</v>
      </c>
      <c r="BP15" s="9">
        <v>0.72</v>
      </c>
      <c r="BQ15" s="31">
        <v>60</v>
      </c>
      <c r="BR15" s="12">
        <f>BP15*BQ15/BO15</f>
        <v>43.199999999999996</v>
      </c>
      <c r="BS15" s="12">
        <f>BR15/BQ15</f>
        <v>0.72</v>
      </c>
      <c r="BT15" s="9">
        <v>0</v>
      </c>
      <c r="BU15" s="9">
        <v>25</v>
      </c>
      <c r="BV15" s="31">
        <v>30</v>
      </c>
      <c r="BW15" s="30">
        <v>0</v>
      </c>
      <c r="BX15" s="12">
        <f>BW15/BV15</f>
        <v>0</v>
      </c>
      <c r="BY15" s="12">
        <v>0</v>
      </c>
      <c r="BZ15" s="12">
        <v>20</v>
      </c>
      <c r="CA15" s="12">
        <v>0</v>
      </c>
      <c r="CB15" s="12">
        <f>CA15/BZ15</f>
        <v>0</v>
      </c>
      <c r="CC15" s="31">
        <v>40</v>
      </c>
      <c r="CD15" s="9">
        <v>41.8</v>
      </c>
      <c r="CE15" s="31">
        <v>20</v>
      </c>
      <c r="CF15" s="12">
        <v>20</v>
      </c>
      <c r="CG15" s="12">
        <f>CF15/CE15</f>
        <v>1</v>
      </c>
      <c r="CH15" s="9">
        <v>4</v>
      </c>
      <c r="CI15" s="32">
        <v>3.4</v>
      </c>
      <c r="CJ15" s="31">
        <v>20</v>
      </c>
      <c r="CK15" s="12">
        <f>CI15*20/CH15</f>
        <v>17</v>
      </c>
      <c r="CL15" s="33">
        <f>CK15/CJ15</f>
        <v>0.85</v>
      </c>
      <c r="CM15" s="31">
        <v>80</v>
      </c>
      <c r="CN15" s="9">
        <v>28</v>
      </c>
      <c r="CO15" s="31">
        <v>30</v>
      </c>
      <c r="CP15" s="12">
        <f>CN15*30/80</f>
        <v>10.5</v>
      </c>
      <c r="CQ15" s="12">
        <f>CP15/CO15</f>
        <v>0.35</v>
      </c>
      <c r="CR15" s="5">
        <f>SUM(CO15,CJ15,CE15,BV15,BQ15,BL15,BG15,BB15,AW15,AR15,AM15,AH15,AC15,X15,S15,N15,I15,D15)</f>
        <v>630</v>
      </c>
      <c r="CS15" s="5">
        <f>SUM(CP15,CK15,CF15,BW15,BR15,BM15,BH15,BC15,AX15,AS15,AN15,AI15,AD15,Y15,T15,O15,J15,E15)</f>
        <v>540.4688478139683</v>
      </c>
      <c r="CT15" s="33">
        <f>CS15/CR15</f>
        <v>0.85788706002217185</v>
      </c>
      <c r="CU15" s="5">
        <v>6</v>
      </c>
      <c r="CV15" s="34"/>
      <c r="CW15" s="35"/>
      <c r="CX15" s="36"/>
      <c r="EO15" s="1"/>
      <c r="EP15" s="1"/>
      <c r="EQ15" s="1"/>
      <c r="ER15" s="1"/>
    </row>
    <row r="16" spans="1:148" ht="15.75" x14ac:dyDescent="0.25">
      <c r="A16" s="10" t="s">
        <v>47</v>
      </c>
      <c r="B16" s="39">
        <v>72.400000000000006</v>
      </c>
      <c r="C16" s="9">
        <v>72.400000000000006</v>
      </c>
      <c r="D16" s="11">
        <v>40</v>
      </c>
      <c r="E16" s="12">
        <f>B16*40/C16</f>
        <v>40</v>
      </c>
      <c r="F16" s="12">
        <f>E16/D16</f>
        <v>1</v>
      </c>
      <c r="G16" s="23">
        <v>6.6</v>
      </c>
      <c r="H16" s="14">
        <v>6.75</v>
      </c>
      <c r="I16" s="15">
        <v>30</v>
      </c>
      <c r="J16" s="12">
        <f>G16*30/H16</f>
        <v>29.333333333333332</v>
      </c>
      <c r="K16" s="16">
        <f>J16/I16</f>
        <v>0.97777777777777775</v>
      </c>
      <c r="L16" s="17">
        <v>76.59</v>
      </c>
      <c r="M16" s="18">
        <v>69.02</v>
      </c>
      <c r="N16" s="15">
        <v>30</v>
      </c>
      <c r="O16" s="12">
        <v>30</v>
      </c>
      <c r="P16" s="19">
        <f>O16/N16</f>
        <v>1</v>
      </c>
      <c r="Q16" s="17">
        <v>0.06</v>
      </c>
      <c r="R16" s="37">
        <v>4.5999999999999999E-2</v>
      </c>
      <c r="S16" s="11">
        <v>40</v>
      </c>
      <c r="T16" s="22">
        <v>40</v>
      </c>
      <c r="U16" s="19">
        <f>T16/S16</f>
        <v>1</v>
      </c>
      <c r="V16" s="23">
        <v>3.55</v>
      </c>
      <c r="W16" s="24">
        <v>3.6</v>
      </c>
      <c r="X16" s="11">
        <v>40</v>
      </c>
      <c r="Y16" s="12">
        <f>V16*40/W16</f>
        <v>39.444444444444443</v>
      </c>
      <c r="Z16" s="16">
        <f>Y16/X16</f>
        <v>0.98611111111111105</v>
      </c>
      <c r="AA16" s="13">
        <v>85</v>
      </c>
      <c r="AB16" s="13">
        <v>85</v>
      </c>
      <c r="AC16" s="15">
        <v>30</v>
      </c>
      <c r="AD16" s="12">
        <f>AB16*30/AA16</f>
        <v>30</v>
      </c>
      <c r="AE16" s="19">
        <f>AD16/AC16</f>
        <v>1</v>
      </c>
      <c r="AF16" s="23">
        <v>180</v>
      </c>
      <c r="AG16" s="43">
        <v>169.81</v>
      </c>
      <c r="AH16" s="11">
        <v>40</v>
      </c>
      <c r="AI16" s="12">
        <v>40</v>
      </c>
      <c r="AJ16" s="19">
        <f>AI16/AH16</f>
        <v>1</v>
      </c>
      <c r="AK16" s="23">
        <v>74.5</v>
      </c>
      <c r="AL16" s="44">
        <v>81.99</v>
      </c>
      <c r="AM16" s="11">
        <v>40</v>
      </c>
      <c r="AN16" s="12">
        <f>AK16*40/AL16</f>
        <v>36.345895840956217</v>
      </c>
      <c r="AO16" s="16">
        <f>AN16/AM16</f>
        <v>0.90864739602390543</v>
      </c>
      <c r="AP16" s="23">
        <v>4.9000000000000004</v>
      </c>
      <c r="AQ16" s="27">
        <v>15.2</v>
      </c>
      <c r="AR16" s="11">
        <v>40</v>
      </c>
      <c r="AS16" s="12">
        <f>AP16*40/AQ16</f>
        <v>12.894736842105264</v>
      </c>
      <c r="AT16" s="19">
        <f>AS16/AR16</f>
        <v>0.32236842105263158</v>
      </c>
      <c r="AU16" s="23">
        <v>9.3000000000000007</v>
      </c>
      <c r="AV16" s="28">
        <v>8.7899999999999991</v>
      </c>
      <c r="AW16" s="11">
        <v>40</v>
      </c>
      <c r="AX16" s="12">
        <v>40</v>
      </c>
      <c r="AY16" s="19">
        <f>AX16/AW16</f>
        <v>1</v>
      </c>
      <c r="AZ16" s="29">
        <v>0</v>
      </c>
      <c r="BA16" s="9">
        <v>94.9</v>
      </c>
      <c r="BB16" s="11">
        <v>40</v>
      </c>
      <c r="BC16" s="30">
        <v>40</v>
      </c>
      <c r="BD16" s="12">
        <f>BC16/BB16</f>
        <v>1</v>
      </c>
      <c r="BE16" s="9">
        <v>73</v>
      </c>
      <c r="BF16" s="9">
        <v>72</v>
      </c>
      <c r="BG16" s="31">
        <v>20</v>
      </c>
      <c r="BH16" s="12">
        <f>BF16*20/BE16</f>
        <v>19.726027397260275</v>
      </c>
      <c r="BI16" s="33">
        <f>BH16/BG16</f>
        <v>0.98630136986301375</v>
      </c>
      <c r="BJ16" s="41">
        <v>964.3</v>
      </c>
      <c r="BK16" s="9">
        <v>1002.7</v>
      </c>
      <c r="BL16" s="11">
        <v>40</v>
      </c>
      <c r="BM16" s="30">
        <v>30</v>
      </c>
      <c r="BN16" s="12">
        <f>BM16/BL16</f>
        <v>0.75</v>
      </c>
      <c r="BO16" s="32">
        <v>1</v>
      </c>
      <c r="BP16" s="9">
        <v>0.71</v>
      </c>
      <c r="BQ16" s="31">
        <v>60</v>
      </c>
      <c r="BR16" s="12">
        <f>BP16*BQ16/BO16</f>
        <v>42.599999999999994</v>
      </c>
      <c r="BS16" s="12">
        <f>BR16/BQ16</f>
        <v>0.70999999999999985</v>
      </c>
      <c r="BT16" s="9">
        <v>0</v>
      </c>
      <c r="BU16" s="9">
        <v>10</v>
      </c>
      <c r="BV16" s="31">
        <v>30</v>
      </c>
      <c r="BW16" s="30">
        <v>0</v>
      </c>
      <c r="BX16" s="12">
        <f>BW16/BV16</f>
        <v>0</v>
      </c>
      <c r="BY16" s="51">
        <v>1</v>
      </c>
      <c r="BZ16" s="12">
        <v>20</v>
      </c>
      <c r="CA16" s="12">
        <v>20</v>
      </c>
      <c r="CB16" s="12">
        <f>CA16/BZ16</f>
        <v>1</v>
      </c>
      <c r="CC16" s="31">
        <v>40</v>
      </c>
      <c r="CD16" s="9">
        <v>41.3</v>
      </c>
      <c r="CE16" s="31">
        <v>20</v>
      </c>
      <c r="CF16" s="30">
        <v>20</v>
      </c>
      <c r="CG16" s="12">
        <f>CF16/CE16</f>
        <v>1</v>
      </c>
      <c r="CH16" s="9">
        <v>3</v>
      </c>
      <c r="CI16" s="32">
        <v>4</v>
      </c>
      <c r="CJ16" s="31">
        <v>20</v>
      </c>
      <c r="CK16" s="30">
        <v>20</v>
      </c>
      <c r="CL16" s="12">
        <f>CK16/CJ16</f>
        <v>1</v>
      </c>
      <c r="CM16" s="31">
        <v>80</v>
      </c>
      <c r="CN16" s="9">
        <v>45.8</v>
      </c>
      <c r="CO16" s="31">
        <v>30</v>
      </c>
      <c r="CP16" s="12">
        <v>30</v>
      </c>
      <c r="CQ16" s="12">
        <f>CP16/CO16</f>
        <v>1</v>
      </c>
      <c r="CR16" s="5">
        <f>SUM(CO16,CJ16,CE16,BV16,BQ16,BL16,BG16,BB16,AW16,AR16,AM16,AH16,AC16,X16,S16,N16,I16,D16)</f>
        <v>630</v>
      </c>
      <c r="CS16" s="5">
        <f>SUM(CP16,CK16,CF16,BW16,BR16,BM16,BH16,BC16,AX16,AS16,AN16,AI16,AD16,Y16,T16,O16,J16,E16)</f>
        <v>540.34443785809958</v>
      </c>
      <c r="CT16" s="33">
        <f>CS16/CR16</f>
        <v>0.85768958390174532</v>
      </c>
      <c r="CU16" s="5">
        <v>6</v>
      </c>
      <c r="CV16" s="34"/>
      <c r="CW16" s="35"/>
      <c r="EO16" s="1"/>
      <c r="EP16" s="1"/>
      <c r="EQ16" s="1"/>
      <c r="ER16" s="1"/>
    </row>
    <row r="17" spans="1:148" ht="26.25" customHeight="1" x14ac:dyDescent="0.25">
      <c r="A17" s="10" t="s">
        <v>48</v>
      </c>
      <c r="B17" s="9">
        <v>72.84</v>
      </c>
      <c r="C17" s="9">
        <v>72.599999999999994</v>
      </c>
      <c r="D17" s="11">
        <v>40</v>
      </c>
      <c r="E17" s="12">
        <f>C17*40/B17</f>
        <v>39.868204283360789</v>
      </c>
      <c r="F17" s="12">
        <f>E17/D17</f>
        <v>0.99670510708401971</v>
      </c>
      <c r="G17" s="13">
        <v>5.2</v>
      </c>
      <c r="H17" s="14">
        <v>10.4</v>
      </c>
      <c r="I17" s="15">
        <v>30</v>
      </c>
      <c r="J17" s="12">
        <f>G17*30/H17</f>
        <v>15</v>
      </c>
      <c r="K17" s="16">
        <f>J17/I17</f>
        <v>0.5</v>
      </c>
      <c r="L17" s="17">
        <v>57.5</v>
      </c>
      <c r="M17" s="18">
        <v>54.2</v>
      </c>
      <c r="N17" s="15">
        <v>30</v>
      </c>
      <c r="O17" s="12">
        <v>30</v>
      </c>
      <c r="P17" s="19">
        <f>O17/N17</f>
        <v>1</v>
      </c>
      <c r="Q17" s="17">
        <v>0.18</v>
      </c>
      <c r="R17" s="37">
        <v>0.12</v>
      </c>
      <c r="S17" s="11">
        <v>40</v>
      </c>
      <c r="T17" s="22">
        <v>40</v>
      </c>
      <c r="U17" s="19">
        <f>T17/S17</f>
        <v>1</v>
      </c>
      <c r="V17" s="23">
        <v>2.76</v>
      </c>
      <c r="W17" s="24">
        <v>2.5</v>
      </c>
      <c r="X17" s="11">
        <v>40</v>
      </c>
      <c r="Y17" s="12">
        <v>40</v>
      </c>
      <c r="Z17" s="19">
        <f>Y17/X17</f>
        <v>1</v>
      </c>
      <c r="AA17" s="13">
        <v>85</v>
      </c>
      <c r="AB17" s="13">
        <v>88</v>
      </c>
      <c r="AC17" s="15">
        <v>30</v>
      </c>
      <c r="AD17" s="22">
        <v>30</v>
      </c>
      <c r="AE17" s="19">
        <f>AD17/AC17</f>
        <v>1</v>
      </c>
      <c r="AF17" s="23">
        <v>146.80000000000001</v>
      </c>
      <c r="AG17" s="52">
        <v>144.11000000000001</v>
      </c>
      <c r="AH17" s="11">
        <v>40</v>
      </c>
      <c r="AI17" s="12">
        <v>40</v>
      </c>
      <c r="AJ17" s="19">
        <f>AI17/AH17</f>
        <v>1</v>
      </c>
      <c r="AK17" s="23">
        <v>56.6</v>
      </c>
      <c r="AL17" s="26">
        <v>54.69</v>
      </c>
      <c r="AM17" s="11">
        <v>40</v>
      </c>
      <c r="AN17" s="12">
        <v>40</v>
      </c>
      <c r="AO17" s="19">
        <f>AN17/AM17</f>
        <v>1</v>
      </c>
      <c r="AP17" s="23">
        <v>11.35</v>
      </c>
      <c r="AQ17" s="27">
        <v>17.7</v>
      </c>
      <c r="AR17" s="11">
        <v>40</v>
      </c>
      <c r="AS17" s="12">
        <f>AP17*40/AQ17</f>
        <v>25.649717514124294</v>
      </c>
      <c r="AT17" s="19">
        <f>AS17/AR17</f>
        <v>0.64124293785310738</v>
      </c>
      <c r="AU17" s="23">
        <v>10.6</v>
      </c>
      <c r="AV17" s="28">
        <v>9.34</v>
      </c>
      <c r="AW17" s="11">
        <v>40</v>
      </c>
      <c r="AX17" s="12">
        <v>40</v>
      </c>
      <c r="AY17" s="19">
        <f>AX17/AW17</f>
        <v>1</v>
      </c>
      <c r="AZ17" s="29">
        <v>0</v>
      </c>
      <c r="BA17" s="9">
        <v>93.9</v>
      </c>
      <c r="BB17" s="11">
        <v>40</v>
      </c>
      <c r="BC17" s="30">
        <v>40</v>
      </c>
      <c r="BD17" s="12">
        <f>BC17/BB17</f>
        <v>1</v>
      </c>
      <c r="BE17" s="9">
        <v>150</v>
      </c>
      <c r="BF17" s="9">
        <v>194</v>
      </c>
      <c r="BG17" s="31">
        <v>20</v>
      </c>
      <c r="BH17" s="30">
        <v>20</v>
      </c>
      <c r="BI17" s="12">
        <f>BH17/BG17</f>
        <v>1</v>
      </c>
      <c r="BJ17" s="41">
        <v>934.9</v>
      </c>
      <c r="BK17" s="9">
        <v>971.7</v>
      </c>
      <c r="BL17" s="11">
        <v>40</v>
      </c>
      <c r="BM17" s="30">
        <v>40</v>
      </c>
      <c r="BN17" s="12">
        <f>BM17/BL17</f>
        <v>1</v>
      </c>
      <c r="BO17" s="32">
        <v>1</v>
      </c>
      <c r="BP17" s="9">
        <v>0.68</v>
      </c>
      <c r="BQ17" s="31">
        <v>60</v>
      </c>
      <c r="BR17" s="12">
        <f>BP17*BQ17/BO17</f>
        <v>40.800000000000004</v>
      </c>
      <c r="BS17" s="12">
        <f>BR17/BQ17</f>
        <v>0.68</v>
      </c>
      <c r="BT17" s="9">
        <v>0</v>
      </c>
      <c r="BU17" s="9">
        <v>10</v>
      </c>
      <c r="BV17" s="31">
        <v>30</v>
      </c>
      <c r="BW17" s="30">
        <v>0</v>
      </c>
      <c r="BX17" s="12">
        <f>BW17/BV17</f>
        <v>0</v>
      </c>
      <c r="BY17" s="12">
        <v>0</v>
      </c>
      <c r="BZ17" s="12">
        <v>20</v>
      </c>
      <c r="CA17" s="12">
        <v>0</v>
      </c>
      <c r="CB17" s="12">
        <f>CA17/BZ17</f>
        <v>0</v>
      </c>
      <c r="CC17" s="31">
        <v>40</v>
      </c>
      <c r="CD17" s="9">
        <v>41.1</v>
      </c>
      <c r="CE17" s="31">
        <v>20</v>
      </c>
      <c r="CF17" s="30">
        <v>20</v>
      </c>
      <c r="CG17" s="12">
        <f>CF17/CE17</f>
        <v>1</v>
      </c>
      <c r="CH17" s="9">
        <v>3</v>
      </c>
      <c r="CI17" s="32">
        <v>1.7</v>
      </c>
      <c r="CJ17" s="31">
        <v>20</v>
      </c>
      <c r="CK17" s="30">
        <f>CI17*20/CH17</f>
        <v>11.333333333333334</v>
      </c>
      <c r="CL17" s="12">
        <f>CK17/CJ17</f>
        <v>0.56666666666666665</v>
      </c>
      <c r="CM17" s="31">
        <v>80</v>
      </c>
      <c r="CN17" s="9">
        <v>43</v>
      </c>
      <c r="CO17" s="31">
        <v>30</v>
      </c>
      <c r="CP17" s="12">
        <f>CN17*30/80</f>
        <v>16.125</v>
      </c>
      <c r="CQ17" s="12">
        <f>CP17/CO17</f>
        <v>0.53749999999999998</v>
      </c>
      <c r="CR17" s="5">
        <f>SUM(CO17,CJ17,CE17,BV17,BQ17,BL17,BG17,BB17,AW17,AR17,AM17,AH17,AC17,X17,S17,N17,I17,D17)</f>
        <v>630</v>
      </c>
      <c r="CS17" s="5">
        <f>SUM(CP17,CK17,CF17,BW17,BR17,BM17,BH17,BC17,AX17,AS17,AN17,AI17,AD17,Y17,T17,O17,J17,E17)</f>
        <v>528.77625513081841</v>
      </c>
      <c r="CT17" s="33">
        <f>CS17/CR17</f>
        <v>0.83932738909653715</v>
      </c>
      <c r="CU17" s="5">
        <v>7</v>
      </c>
      <c r="CV17" s="34"/>
      <c r="CW17" s="35"/>
      <c r="CX17" s="36"/>
      <c r="EO17" s="1"/>
      <c r="EP17" s="1"/>
      <c r="EQ17" s="1"/>
      <c r="ER17" s="1"/>
    </row>
    <row r="18" spans="1:148" ht="26.25" customHeight="1" x14ac:dyDescent="0.25">
      <c r="A18" s="10" t="s">
        <v>50</v>
      </c>
      <c r="B18" s="9">
        <v>75.400000000000006</v>
      </c>
      <c r="C18" s="9">
        <v>74.8</v>
      </c>
      <c r="D18" s="11">
        <v>40</v>
      </c>
      <c r="E18" s="12">
        <f>C18*40/B18</f>
        <v>39.681697612732094</v>
      </c>
      <c r="F18" s="12">
        <f>E18/D18</f>
        <v>0.99204244031830235</v>
      </c>
      <c r="G18" s="13">
        <v>4.45</v>
      </c>
      <c r="H18" s="14">
        <v>4.38</v>
      </c>
      <c r="I18" s="15">
        <v>30</v>
      </c>
      <c r="J18" s="12">
        <v>30</v>
      </c>
      <c r="K18" s="16">
        <f>J18/I18</f>
        <v>1</v>
      </c>
      <c r="L18" s="17">
        <v>55.5</v>
      </c>
      <c r="M18" s="18">
        <v>50.44</v>
      </c>
      <c r="N18" s="15">
        <v>30</v>
      </c>
      <c r="O18" s="12">
        <v>30</v>
      </c>
      <c r="P18" s="19">
        <f>O18/N18</f>
        <v>1</v>
      </c>
      <c r="Q18" s="17">
        <v>0.2</v>
      </c>
      <c r="R18" s="37">
        <v>0.33100000000000002</v>
      </c>
      <c r="S18" s="11">
        <v>40</v>
      </c>
      <c r="T18" s="22">
        <v>0</v>
      </c>
      <c r="U18" s="19">
        <f>T18/S18</f>
        <v>0</v>
      </c>
      <c r="V18" s="23">
        <v>3.17</v>
      </c>
      <c r="W18" s="24">
        <v>2.1</v>
      </c>
      <c r="X18" s="11">
        <v>40</v>
      </c>
      <c r="Y18" s="12">
        <v>40</v>
      </c>
      <c r="Z18" s="19">
        <f>Y18/X18</f>
        <v>1</v>
      </c>
      <c r="AA18" s="13">
        <v>85</v>
      </c>
      <c r="AB18" s="13">
        <v>88.5</v>
      </c>
      <c r="AC18" s="15">
        <v>30</v>
      </c>
      <c r="AD18" s="12">
        <v>30</v>
      </c>
      <c r="AE18" s="19">
        <f>AD18/AC18</f>
        <v>1</v>
      </c>
      <c r="AF18" s="23">
        <v>158</v>
      </c>
      <c r="AG18" s="47">
        <v>152.61000000000001</v>
      </c>
      <c r="AH18" s="11">
        <v>40</v>
      </c>
      <c r="AI18" s="12">
        <v>40</v>
      </c>
      <c r="AJ18" s="19">
        <f>AI18/AH18</f>
        <v>1</v>
      </c>
      <c r="AK18" s="23">
        <v>86.4</v>
      </c>
      <c r="AL18" s="26">
        <v>93.28</v>
      </c>
      <c r="AM18" s="11">
        <v>40</v>
      </c>
      <c r="AN18" s="12">
        <f>AK18*40/AL18</f>
        <v>37.049742710120071</v>
      </c>
      <c r="AO18" s="16">
        <f>AN18/AM18</f>
        <v>0.92624356775300176</v>
      </c>
      <c r="AP18" s="23">
        <v>14.7</v>
      </c>
      <c r="AQ18" s="27">
        <v>7.3</v>
      </c>
      <c r="AR18" s="11">
        <v>40</v>
      </c>
      <c r="AS18" s="12">
        <v>40</v>
      </c>
      <c r="AT18" s="19">
        <f>AS18/AR18</f>
        <v>1</v>
      </c>
      <c r="AU18" s="23">
        <v>7.31</v>
      </c>
      <c r="AV18" s="28">
        <v>7.53</v>
      </c>
      <c r="AW18" s="11">
        <v>40</v>
      </c>
      <c r="AX18" s="12">
        <v>40</v>
      </c>
      <c r="AY18" s="19">
        <f>AX18/AW18</f>
        <v>1</v>
      </c>
      <c r="AZ18" s="29">
        <v>0</v>
      </c>
      <c r="BA18" s="9">
        <v>94.3</v>
      </c>
      <c r="BB18" s="11">
        <v>40</v>
      </c>
      <c r="BC18" s="30">
        <v>40</v>
      </c>
      <c r="BD18" s="12">
        <f>BC18/BB18</f>
        <v>1</v>
      </c>
      <c r="BE18" s="9">
        <v>431</v>
      </c>
      <c r="BF18" s="9">
        <v>299</v>
      </c>
      <c r="BG18" s="31">
        <v>20</v>
      </c>
      <c r="BH18" s="30">
        <f>BF18*20/BE18</f>
        <v>13.874709976798144</v>
      </c>
      <c r="BI18" s="12">
        <f>BH18/BG18</f>
        <v>0.69373549883990715</v>
      </c>
      <c r="BJ18" s="41">
        <v>1810</v>
      </c>
      <c r="BK18" s="9">
        <v>1786.5</v>
      </c>
      <c r="BL18" s="11">
        <v>40</v>
      </c>
      <c r="BM18" s="30">
        <v>40</v>
      </c>
      <c r="BN18" s="12">
        <f>BM18/BL18</f>
        <v>1</v>
      </c>
      <c r="BO18" s="32">
        <v>1</v>
      </c>
      <c r="BP18" s="9">
        <v>0.72</v>
      </c>
      <c r="BQ18" s="31">
        <v>60</v>
      </c>
      <c r="BR18" s="12">
        <f>BP18*BQ18/BO18</f>
        <v>43.199999999999996</v>
      </c>
      <c r="BS18" s="12">
        <f>BR18/BQ18</f>
        <v>0.72</v>
      </c>
      <c r="BT18" s="9">
        <v>0</v>
      </c>
      <c r="BU18" s="9">
        <v>59</v>
      </c>
      <c r="BV18" s="31">
        <v>30</v>
      </c>
      <c r="BW18" s="30">
        <v>0</v>
      </c>
      <c r="BX18" s="12">
        <f>BW18/BV18</f>
        <v>0</v>
      </c>
      <c r="BY18" s="12">
        <v>2</v>
      </c>
      <c r="BZ18" s="12">
        <v>20</v>
      </c>
      <c r="CA18" s="12">
        <v>40</v>
      </c>
      <c r="CB18" s="12">
        <f>CA18/BZ18</f>
        <v>2</v>
      </c>
      <c r="CC18" s="31">
        <v>40</v>
      </c>
      <c r="CD18" s="9">
        <v>42.1</v>
      </c>
      <c r="CE18" s="31">
        <v>20</v>
      </c>
      <c r="CF18" s="30">
        <v>20</v>
      </c>
      <c r="CG18" s="12">
        <f>CF18/CE18</f>
        <v>1</v>
      </c>
      <c r="CH18" s="9">
        <v>3</v>
      </c>
      <c r="CI18" s="32">
        <v>5.2</v>
      </c>
      <c r="CJ18" s="31">
        <v>20</v>
      </c>
      <c r="CK18" s="30">
        <v>20</v>
      </c>
      <c r="CL18" s="12">
        <f>CK18/CJ18</f>
        <v>1</v>
      </c>
      <c r="CM18" s="31">
        <v>80</v>
      </c>
      <c r="CN18" s="9">
        <v>51</v>
      </c>
      <c r="CO18" s="31">
        <v>30</v>
      </c>
      <c r="CP18" s="12">
        <f>CN18*30/80</f>
        <v>19.125</v>
      </c>
      <c r="CQ18" s="12">
        <f>CP18/CO18</f>
        <v>0.63749999999999996</v>
      </c>
      <c r="CR18" s="5">
        <f>SUM(CO18,CJ18,CE18,BV18,BQ18,BL18,BG18,BB18,AW18,AR18,AM18,AH18,AC18,X18,S18,N18,I18,D18)</f>
        <v>630</v>
      </c>
      <c r="CS18" s="5">
        <f>SUM(CP18,CK18,CF18,BW18,BR18,BM18,BH18,BC18,AX18,AS18,AN18,AI18,AD18,Y18,T18,O18,J18,E18)</f>
        <v>522.93115029965031</v>
      </c>
      <c r="CT18" s="33">
        <f>CS18/CR18</f>
        <v>0.83004944492007982</v>
      </c>
      <c r="CU18" s="5">
        <v>8</v>
      </c>
      <c r="CX18" s="36"/>
      <c r="EO18" s="1"/>
      <c r="EP18" s="1"/>
      <c r="EQ18" s="1"/>
      <c r="ER18" s="1"/>
    </row>
    <row r="19" spans="1:148" ht="26.25" customHeight="1" x14ac:dyDescent="0.25">
      <c r="A19" s="10" t="s">
        <v>49</v>
      </c>
      <c r="B19" s="39">
        <v>70.569999999999993</v>
      </c>
      <c r="C19" s="9">
        <v>70.900000000000006</v>
      </c>
      <c r="D19" s="11">
        <v>40</v>
      </c>
      <c r="E19" s="12">
        <v>40</v>
      </c>
      <c r="F19" s="12">
        <f>E19/D19</f>
        <v>1</v>
      </c>
      <c r="G19" s="23">
        <v>9.73</v>
      </c>
      <c r="H19" s="14">
        <v>10.5</v>
      </c>
      <c r="I19" s="15">
        <v>30</v>
      </c>
      <c r="J19" s="12">
        <f>G19*30/H19</f>
        <v>27.800000000000004</v>
      </c>
      <c r="K19" s="16">
        <f>J19/I19</f>
        <v>0.92666666666666686</v>
      </c>
      <c r="L19" s="17">
        <v>101.5</v>
      </c>
      <c r="M19" s="18">
        <v>94.79</v>
      </c>
      <c r="N19" s="15">
        <v>30</v>
      </c>
      <c r="O19" s="12">
        <v>30</v>
      </c>
      <c r="P19" s="19">
        <f>O19/N19</f>
        <v>1</v>
      </c>
      <c r="Q19" s="17">
        <v>0.5</v>
      </c>
      <c r="R19" s="37">
        <v>0.36799999999999999</v>
      </c>
      <c r="S19" s="11">
        <v>40</v>
      </c>
      <c r="T19" s="22">
        <v>40</v>
      </c>
      <c r="U19" s="19">
        <f>T19/S19</f>
        <v>1</v>
      </c>
      <c r="V19" s="23">
        <v>8.1999999999999993</v>
      </c>
      <c r="W19" s="24">
        <v>6.9</v>
      </c>
      <c r="X19" s="11">
        <v>40</v>
      </c>
      <c r="Y19" s="12">
        <v>40</v>
      </c>
      <c r="Z19" s="19">
        <f>Y19/X19</f>
        <v>1</v>
      </c>
      <c r="AA19" s="13">
        <v>85</v>
      </c>
      <c r="AB19" s="13">
        <v>77.8</v>
      </c>
      <c r="AC19" s="15">
        <v>30</v>
      </c>
      <c r="AD19" s="12">
        <f>AB19*30/AA19</f>
        <v>27.458823529411763</v>
      </c>
      <c r="AE19" s="19">
        <f>AD19/AC19</f>
        <v>0.91529411764705881</v>
      </c>
      <c r="AF19" s="23">
        <v>370</v>
      </c>
      <c r="AG19" s="69">
        <v>330.69</v>
      </c>
      <c r="AH19" s="11">
        <v>40</v>
      </c>
      <c r="AI19" s="12">
        <v>40</v>
      </c>
      <c r="AJ19" s="19">
        <f>AI19/AH19</f>
        <v>1</v>
      </c>
      <c r="AK19" s="23">
        <v>97.6</v>
      </c>
      <c r="AL19" s="26">
        <v>103.1</v>
      </c>
      <c r="AM19" s="11">
        <v>40</v>
      </c>
      <c r="AN19" s="12">
        <f>AK19*40/AL19</f>
        <v>37.866149369544132</v>
      </c>
      <c r="AO19" s="16">
        <f>AN19/AM19</f>
        <v>0.94665373423860333</v>
      </c>
      <c r="AP19" s="23">
        <v>15</v>
      </c>
      <c r="AQ19" s="27">
        <v>16.899999999999999</v>
      </c>
      <c r="AR19" s="11">
        <v>40</v>
      </c>
      <c r="AS19" s="12">
        <f>AP19*40/AQ19</f>
        <v>35.502958579881657</v>
      </c>
      <c r="AT19" s="19">
        <f>AS19/AR19</f>
        <v>0.8875739644970414</v>
      </c>
      <c r="AU19" s="23">
        <v>8.4</v>
      </c>
      <c r="AV19" s="28">
        <v>9.17</v>
      </c>
      <c r="AW19" s="11">
        <v>40</v>
      </c>
      <c r="AX19" s="12">
        <f>AU19*40/AV19</f>
        <v>36.641221374045799</v>
      </c>
      <c r="AY19" s="16">
        <f>AX19/AW19</f>
        <v>0.91603053435114501</v>
      </c>
      <c r="AZ19" s="29">
        <v>0</v>
      </c>
      <c r="BA19" s="9">
        <v>96</v>
      </c>
      <c r="BB19" s="11">
        <v>40</v>
      </c>
      <c r="BC19" s="30">
        <v>40</v>
      </c>
      <c r="BD19" s="12">
        <f>BC19/BB19</f>
        <v>1</v>
      </c>
      <c r="BE19" s="9">
        <v>99</v>
      </c>
      <c r="BF19" s="9">
        <v>60</v>
      </c>
      <c r="BG19" s="31">
        <v>20</v>
      </c>
      <c r="BH19" s="30">
        <v>20</v>
      </c>
      <c r="BI19" s="12">
        <f>BH19/BG19</f>
        <v>1</v>
      </c>
      <c r="BJ19" s="41">
        <v>1110</v>
      </c>
      <c r="BK19" s="32">
        <v>1134.5</v>
      </c>
      <c r="BL19" s="11">
        <v>40</v>
      </c>
      <c r="BM19" s="30">
        <v>30</v>
      </c>
      <c r="BN19" s="12">
        <f>BM19/BL19</f>
        <v>0.75</v>
      </c>
      <c r="BO19" s="32">
        <v>1</v>
      </c>
      <c r="BP19" s="9">
        <v>0.65</v>
      </c>
      <c r="BQ19" s="31">
        <v>60</v>
      </c>
      <c r="BR19" s="12">
        <f>BP19*BQ19/BO19</f>
        <v>39</v>
      </c>
      <c r="BS19" s="12">
        <f>BR19/BQ19</f>
        <v>0.65</v>
      </c>
      <c r="BT19" s="9">
        <v>0</v>
      </c>
      <c r="BU19" s="9">
        <v>97</v>
      </c>
      <c r="BV19" s="31">
        <v>30</v>
      </c>
      <c r="BW19" s="30">
        <v>0</v>
      </c>
      <c r="BX19" s="12">
        <f>BW19/BV19</f>
        <v>0</v>
      </c>
      <c r="BY19" s="12">
        <v>0</v>
      </c>
      <c r="BZ19" s="12">
        <v>20</v>
      </c>
      <c r="CA19" s="12">
        <v>0</v>
      </c>
      <c r="CB19" s="12">
        <f>CA19/BZ19</f>
        <v>0</v>
      </c>
      <c r="CC19" s="31">
        <v>40</v>
      </c>
      <c r="CD19" s="9">
        <v>40.700000000000003</v>
      </c>
      <c r="CE19" s="31">
        <v>20</v>
      </c>
      <c r="CF19" s="12">
        <v>20</v>
      </c>
      <c r="CG19" s="33">
        <f>CF19/CE19</f>
        <v>1</v>
      </c>
      <c r="CH19" s="9">
        <v>2</v>
      </c>
      <c r="CI19" s="32">
        <v>1.3</v>
      </c>
      <c r="CJ19" s="31">
        <v>20</v>
      </c>
      <c r="CK19" s="30">
        <f>CI19*20/2</f>
        <v>13</v>
      </c>
      <c r="CL19" s="12">
        <f>CK19/CJ19</f>
        <v>0.65</v>
      </c>
      <c r="CM19" s="31">
        <v>80</v>
      </c>
      <c r="CN19" s="9">
        <v>12</v>
      </c>
      <c r="CO19" s="31">
        <v>30</v>
      </c>
      <c r="CP19" s="12">
        <f>CN19*30/80</f>
        <v>4.5</v>
      </c>
      <c r="CQ19" s="12">
        <f>CP19/CO19</f>
        <v>0.15</v>
      </c>
      <c r="CR19" s="5">
        <f>SUM(CO19,CJ19,CE19,BV19,BQ19,BL19,BG19,BB19,AW19,AR19,AM19,AH19,AC19,X19,S19,N19,I19,D19)</f>
        <v>630</v>
      </c>
      <c r="CS19" s="5">
        <f>SUM(CP19,CK19,CF19,BW19,BR19,BM19,BH19,BC19,AX19,AS19,AN19,AI19,AD19,Y19,T19,O19,J19,E19)</f>
        <v>521.76915285288339</v>
      </c>
      <c r="CT19" s="33">
        <f>CS19/CR19</f>
        <v>0.8282050045283863</v>
      </c>
      <c r="CU19" s="5">
        <v>8</v>
      </c>
      <c r="CV19" s="34"/>
      <c r="CW19" s="35"/>
      <c r="CX19" s="36"/>
      <c r="EO19" s="1"/>
      <c r="EP19" s="1"/>
      <c r="EQ19" s="1"/>
      <c r="ER19" s="1"/>
    </row>
    <row r="20" spans="1:148" s="42" customFormat="1" ht="26.25" customHeight="1" x14ac:dyDescent="0.25">
      <c r="A20" s="10" t="s">
        <v>51</v>
      </c>
      <c r="B20" s="39">
        <v>72.5</v>
      </c>
      <c r="C20" s="9">
        <v>72.5</v>
      </c>
      <c r="D20" s="11">
        <v>40</v>
      </c>
      <c r="E20" s="12">
        <f>B20*40/C20</f>
        <v>40</v>
      </c>
      <c r="F20" s="12">
        <f>E20/D20</f>
        <v>1</v>
      </c>
      <c r="G20" s="23">
        <v>5.85</v>
      </c>
      <c r="H20" s="14">
        <v>6.22</v>
      </c>
      <c r="I20" s="15">
        <v>30</v>
      </c>
      <c r="J20" s="12">
        <f>G20*30/H20</f>
        <v>28.215434083601288</v>
      </c>
      <c r="K20" s="16">
        <f>J20/I20</f>
        <v>0.94051446945337625</v>
      </c>
      <c r="L20" s="17">
        <v>58.3</v>
      </c>
      <c r="M20" s="18">
        <v>57.22</v>
      </c>
      <c r="N20" s="15">
        <v>30</v>
      </c>
      <c r="O20" s="12">
        <f>L20*30/M20</f>
        <v>30.566235581964349</v>
      </c>
      <c r="P20" s="19">
        <f>O20/N20</f>
        <v>1.0188745193988116</v>
      </c>
      <c r="Q20" s="17">
        <v>0.06</v>
      </c>
      <c r="R20" s="37">
        <v>4.3999999999999997E-2</v>
      </c>
      <c r="S20" s="11">
        <v>40</v>
      </c>
      <c r="T20" s="22">
        <v>40</v>
      </c>
      <c r="U20" s="19">
        <f>T20/S20</f>
        <v>1</v>
      </c>
      <c r="V20" s="23">
        <v>2.5499999999999998</v>
      </c>
      <c r="W20" s="24">
        <v>2.2999999999999998</v>
      </c>
      <c r="X20" s="11">
        <v>40</v>
      </c>
      <c r="Y20" s="12">
        <v>40</v>
      </c>
      <c r="Z20" s="19">
        <f>Y20/X20</f>
        <v>1</v>
      </c>
      <c r="AA20" s="13">
        <v>85</v>
      </c>
      <c r="AB20" s="13">
        <v>78.599999999999994</v>
      </c>
      <c r="AC20" s="15">
        <v>30</v>
      </c>
      <c r="AD20" s="12">
        <f>AB20*30/AA20</f>
        <v>27.741176470588236</v>
      </c>
      <c r="AE20" s="19">
        <f>AD20/AC20</f>
        <v>0.92470588235294116</v>
      </c>
      <c r="AF20" s="23">
        <v>129.1</v>
      </c>
      <c r="AG20" s="45">
        <v>147.04</v>
      </c>
      <c r="AH20" s="11">
        <v>40</v>
      </c>
      <c r="AI20" s="12">
        <f>AF20*40/AG20</f>
        <v>35.119695321001089</v>
      </c>
      <c r="AJ20" s="16">
        <f>AI20/AH20</f>
        <v>0.87799238302502725</v>
      </c>
      <c r="AK20" s="23">
        <v>84.72</v>
      </c>
      <c r="AL20" s="44">
        <v>89.16</v>
      </c>
      <c r="AM20" s="11">
        <v>40</v>
      </c>
      <c r="AN20" s="12">
        <f>AK20*40/AL20</f>
        <v>38.008075370121134</v>
      </c>
      <c r="AO20" s="16">
        <f>AN20/AM20</f>
        <v>0.95020188425302832</v>
      </c>
      <c r="AP20" s="23">
        <v>5.7</v>
      </c>
      <c r="AQ20" s="27">
        <v>30.1</v>
      </c>
      <c r="AR20" s="11">
        <v>40</v>
      </c>
      <c r="AS20" s="12">
        <f>AP20*40/AQ20</f>
        <v>7.5747508305647839</v>
      </c>
      <c r="AT20" s="19">
        <f>AS20/AR20</f>
        <v>0.18936877076411959</v>
      </c>
      <c r="AU20" s="23">
        <v>7.3</v>
      </c>
      <c r="AV20" s="28">
        <v>8.81</v>
      </c>
      <c r="AW20" s="11">
        <v>40</v>
      </c>
      <c r="AX20" s="12">
        <f>AU20*40/AV20</f>
        <v>33.144154370034052</v>
      </c>
      <c r="AY20" s="16">
        <f>AX20/AW20</f>
        <v>0.82860385925085134</v>
      </c>
      <c r="AZ20" s="29">
        <v>0</v>
      </c>
      <c r="BA20" s="9">
        <v>96.3</v>
      </c>
      <c r="BB20" s="11">
        <v>40</v>
      </c>
      <c r="BC20" s="30">
        <v>40</v>
      </c>
      <c r="BD20" s="12">
        <f>BC20/BB20</f>
        <v>1</v>
      </c>
      <c r="BE20" s="9">
        <v>85</v>
      </c>
      <c r="BF20" s="9">
        <v>68</v>
      </c>
      <c r="BG20" s="31">
        <v>20</v>
      </c>
      <c r="BH20" s="30">
        <f>BF20*20/BE20</f>
        <v>16</v>
      </c>
      <c r="BI20" s="12">
        <f>BH20/BG20</f>
        <v>0.8</v>
      </c>
      <c r="BJ20" s="41">
        <v>858.3</v>
      </c>
      <c r="BK20" s="9">
        <v>850.6</v>
      </c>
      <c r="BL20" s="11">
        <v>40</v>
      </c>
      <c r="BM20" s="30">
        <v>40</v>
      </c>
      <c r="BN20" s="12">
        <f>BM20/BL20</f>
        <v>1</v>
      </c>
      <c r="BO20" s="32">
        <v>1</v>
      </c>
      <c r="BP20" s="9">
        <v>0.71</v>
      </c>
      <c r="BQ20" s="31">
        <v>60</v>
      </c>
      <c r="BR20" s="12">
        <f>BP20*BQ20/BO20</f>
        <v>42.599999999999994</v>
      </c>
      <c r="BS20" s="12">
        <f>BR20/BQ20</f>
        <v>0.70999999999999985</v>
      </c>
      <c r="BT20" s="9">
        <v>0</v>
      </c>
      <c r="BU20" s="9">
        <v>52</v>
      </c>
      <c r="BV20" s="31">
        <v>30</v>
      </c>
      <c r="BW20" s="30">
        <v>0</v>
      </c>
      <c r="BX20" s="12">
        <f>BW20/BV20</f>
        <v>0</v>
      </c>
      <c r="BY20" s="12">
        <v>0</v>
      </c>
      <c r="BZ20" s="12">
        <v>20</v>
      </c>
      <c r="CA20" s="12">
        <v>0</v>
      </c>
      <c r="CB20" s="12">
        <f>CA20/BZ20</f>
        <v>0</v>
      </c>
      <c r="CC20" s="31">
        <v>40</v>
      </c>
      <c r="CD20" s="9">
        <v>41</v>
      </c>
      <c r="CE20" s="31">
        <v>20</v>
      </c>
      <c r="CF20" s="30">
        <v>20</v>
      </c>
      <c r="CG20" s="12">
        <f>CF20/CE20</f>
        <v>1</v>
      </c>
      <c r="CH20" s="9">
        <v>1</v>
      </c>
      <c r="CI20" s="32">
        <v>3.3</v>
      </c>
      <c r="CJ20" s="31">
        <v>20</v>
      </c>
      <c r="CK20" s="30">
        <v>20</v>
      </c>
      <c r="CL20" s="12">
        <f>CK20/CJ20</f>
        <v>1</v>
      </c>
      <c r="CM20" s="31">
        <v>80</v>
      </c>
      <c r="CN20" s="9">
        <v>20</v>
      </c>
      <c r="CO20" s="31">
        <v>30</v>
      </c>
      <c r="CP20" s="12">
        <f>CN20*30/80</f>
        <v>7.5</v>
      </c>
      <c r="CQ20" s="12">
        <f>CP20/CO20</f>
        <v>0.25</v>
      </c>
      <c r="CR20" s="5">
        <f>SUM(CO20,CJ20,CE20,BV20,BQ20,BL20,BG20,BB20,AW20,AR20,AM20,AH20,AC20,X20,S20,N20,I20,D20)</f>
        <v>630</v>
      </c>
      <c r="CS20" s="5">
        <f>SUM(CP20,CK20,CF20,BW20,BR20,BM20,BH20,BC20,AX20,AS20,AN20,AI20,AD20,Y20,T20,O20,J20,E20)</f>
        <v>506.46952202787492</v>
      </c>
      <c r="CT20" s="33">
        <f>CS20/CR20</f>
        <v>0.80391987623472205</v>
      </c>
      <c r="CU20" s="5">
        <v>9</v>
      </c>
      <c r="CV20" s="34"/>
      <c r="CW20" s="35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</row>
    <row r="21" spans="1:148" s="42" customFormat="1" ht="26.25" customHeight="1" x14ac:dyDescent="0.25">
      <c r="A21" s="54" t="s">
        <v>53</v>
      </c>
      <c r="B21" s="54" t="s">
        <v>54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4" t="s">
        <v>54</v>
      </c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4" t="s">
        <v>54</v>
      </c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4" t="s">
        <v>54</v>
      </c>
      <c r="BU21" s="55"/>
      <c r="BV21" s="55"/>
      <c r="BW21" s="55"/>
      <c r="BX21" s="55"/>
      <c r="BY21" s="55"/>
      <c r="BZ21" s="55"/>
      <c r="CA21" s="55"/>
      <c r="CB21" s="55"/>
      <c r="CC21" s="54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2"/>
      <c r="EP21" s="2"/>
      <c r="EQ21" s="2"/>
      <c r="ER21" s="2"/>
    </row>
    <row r="22" spans="1:148" x14ac:dyDescent="0.25">
      <c r="A22" s="1"/>
      <c r="B22" s="56" t="s">
        <v>55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56" t="s">
        <v>55</v>
      </c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56" t="s">
        <v>55</v>
      </c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56" t="s">
        <v>55</v>
      </c>
      <c r="BW22" s="1"/>
      <c r="BX22" s="1"/>
      <c r="BY22" s="1"/>
      <c r="BZ22" s="1"/>
      <c r="CA22" s="1"/>
      <c r="CB22" s="1"/>
      <c r="CC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T22" s="2"/>
      <c r="CU22" s="2"/>
    </row>
    <row r="23" spans="1:148" x14ac:dyDescent="0.25">
      <c r="A23" s="1"/>
      <c r="B23" s="56" t="s">
        <v>56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56" t="s">
        <v>56</v>
      </c>
      <c r="AD23" s="1"/>
      <c r="AE23" s="1"/>
      <c r="AF23" s="1"/>
      <c r="AG23" s="1"/>
      <c r="AH23" s="53"/>
      <c r="AI23" s="1"/>
      <c r="AJ23" s="1"/>
      <c r="AK23" s="1"/>
      <c r="AL23" s="1"/>
      <c r="AM23" s="53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56" t="s">
        <v>56</v>
      </c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56" t="s">
        <v>56</v>
      </c>
      <c r="BW23" s="1"/>
      <c r="BX23" s="1"/>
      <c r="BY23" s="1"/>
      <c r="BZ23" s="1"/>
      <c r="CA23" s="1"/>
      <c r="CB23" s="1"/>
      <c r="CC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T23" s="2"/>
      <c r="CU23" s="2"/>
    </row>
    <row r="24" spans="1:148" x14ac:dyDescent="0.25">
      <c r="A24" s="1"/>
      <c r="B24" s="56" t="s">
        <v>57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56" t="s">
        <v>57</v>
      </c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56" t="s">
        <v>57</v>
      </c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56" t="s">
        <v>57</v>
      </c>
      <c r="BW24" s="1"/>
      <c r="BX24" s="1"/>
      <c r="BY24" s="1"/>
      <c r="BZ24" s="1"/>
      <c r="CA24" s="1"/>
      <c r="CB24" s="1"/>
      <c r="CC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148" x14ac:dyDescent="0.25">
      <c r="A25" s="1"/>
      <c r="B25" s="56" t="s">
        <v>58</v>
      </c>
      <c r="AA25" s="56" t="s">
        <v>58</v>
      </c>
      <c r="AZ25" s="56" t="s">
        <v>58</v>
      </c>
      <c r="BT25" s="56" t="s">
        <v>58</v>
      </c>
      <c r="CC25" s="1"/>
    </row>
    <row r="26" spans="1:148" x14ac:dyDescent="0.25">
      <c r="A26" s="1"/>
      <c r="B26" s="56" t="s">
        <v>59</v>
      </c>
      <c r="AA26" s="56" t="s">
        <v>59</v>
      </c>
      <c r="AZ26" s="56" t="s">
        <v>59</v>
      </c>
      <c r="BT26" s="56" t="s">
        <v>59</v>
      </c>
      <c r="CC26" s="1"/>
    </row>
  </sheetData>
  <autoFilter ref="A4:ER4">
    <sortState ref="A7:ER26">
      <sortCondition descending="1" ref="CT4"/>
    </sortState>
  </autoFilter>
  <mergeCells count="26">
    <mergeCell ref="CH2:CL2"/>
    <mergeCell ref="CM2:CQ2"/>
    <mergeCell ref="CR2:CT2"/>
    <mergeCell ref="CU2:CU3"/>
    <mergeCell ref="BE2:BI2"/>
    <mergeCell ref="BJ2:BN2"/>
    <mergeCell ref="BO2:BS2"/>
    <mergeCell ref="BT2:BX2"/>
    <mergeCell ref="BY2:CB2"/>
    <mergeCell ref="CC2:CG2"/>
    <mergeCell ref="AZ2:BD2"/>
    <mergeCell ref="A1:Z1"/>
    <mergeCell ref="AA1:AY1"/>
    <mergeCell ref="AZ1:BS1"/>
    <mergeCell ref="BT1:CU1"/>
    <mergeCell ref="A2:A4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paperSize="9" scale="65" orientation="landscape" r:id="rId1"/>
  <headerFooter>
    <oddHeader>&amp;R&amp;"Times New Roman,обычный"&amp;12Приложение №1</oddHeader>
  </headerFooter>
  <colBreaks count="3" manualBreakCount="3">
    <brk id="26" max="1048575" man="1"/>
    <brk id="51" max="1048575" man="1"/>
    <brk id="7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Инд.разв.регионов </vt:lpstr>
      <vt:lpstr>'Инд.разв.регионов '!Заголовки_для_печати</vt:lpstr>
      <vt:lpstr>'Инд.разв.регионов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niyetzhanova_g</dc:creator>
  <cp:lastModifiedBy>Мубараков Асхат Куралысович</cp:lastModifiedBy>
  <dcterms:created xsi:type="dcterms:W3CDTF">2017-02-28T12:43:52Z</dcterms:created>
  <dcterms:modified xsi:type="dcterms:W3CDTF">2017-03-02T04:41:55Z</dcterms:modified>
</cp:coreProperties>
</file>