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555" yWindow="735" windowWidth="24240" windowHeight="13020" tabRatio="151"/>
  </bookViews>
  <sheets>
    <sheet name="город. РД, ПЦ" sheetId="3" r:id="rId1"/>
  </sheets>
  <definedNames>
    <definedName name="_xlnm._FilterDatabase" localSheetId="0" hidden="1">'город. РД, ПЦ'!$A$5:$WZM$39</definedName>
    <definedName name="_xlnm.Print_Titles" localSheetId="0">'город. РД, ПЦ'!$A:$B</definedName>
    <definedName name="_xlnm.Print_Area" localSheetId="0">'город. РД, ПЦ'!$A$1:$DE$39</definedName>
  </definedNames>
  <calcPr calcId="144525" calcOnSave="0"/>
</workbook>
</file>

<file path=xl/calcChain.xml><?xml version="1.0" encoding="utf-8"?>
<calcChain xmlns="http://schemas.openxmlformats.org/spreadsheetml/2006/main">
  <c r="CR32" i="3" l="1"/>
  <c r="CR33" i="3"/>
  <c r="CB30" i="3" l="1"/>
  <c r="BM30" i="3"/>
  <c r="AU30" i="3"/>
  <c r="DC30" i="3"/>
  <c r="DB30" i="3"/>
  <c r="CY30" i="3"/>
  <c r="CV30" i="3"/>
  <c r="CR30" i="3"/>
  <c r="CN30" i="3"/>
  <c r="CJ30" i="3"/>
  <c r="CF30" i="3"/>
  <c r="BY30" i="3"/>
  <c r="BS30" i="3"/>
  <c r="BP30" i="3"/>
  <c r="BG30" i="3"/>
  <c r="BD30" i="3"/>
  <c r="BA30" i="3"/>
  <c r="AX30" i="3"/>
  <c r="AR30" i="3"/>
  <c r="AL30" i="3"/>
  <c r="AH30" i="3"/>
  <c r="AD30" i="3"/>
  <c r="Z30" i="3"/>
  <c r="W30" i="3"/>
  <c r="Q30" i="3"/>
  <c r="K30" i="3"/>
  <c r="E30" i="3"/>
  <c r="G30" i="3" s="1"/>
  <c r="H30" i="3" l="1"/>
  <c r="DD30" i="3"/>
  <c r="DE30" i="3" s="1"/>
  <c r="DC8" i="3"/>
  <c r="DC9" i="3"/>
  <c r="DC10" i="3"/>
  <c r="DC11" i="3"/>
  <c r="DC12" i="3"/>
  <c r="DC13" i="3"/>
  <c r="DC14" i="3"/>
  <c r="DC15" i="3"/>
  <c r="DC16" i="3"/>
  <c r="DC18" i="3"/>
  <c r="DC19" i="3"/>
  <c r="DC20" i="3"/>
  <c r="DC21" i="3"/>
  <c r="DC22" i="3"/>
  <c r="DC23" i="3"/>
  <c r="DC24" i="3"/>
  <c r="DC25" i="3"/>
  <c r="DC26" i="3"/>
  <c r="DC27" i="3"/>
  <c r="DC28" i="3"/>
  <c r="DC29" i="3"/>
  <c r="DC31" i="3"/>
  <c r="DC32" i="3"/>
  <c r="DC33" i="3"/>
  <c r="DC7" i="3"/>
  <c r="CF28" i="3"/>
  <c r="AK22" i="3"/>
  <c r="AK20" i="3"/>
  <c r="AK18" i="3"/>
  <c r="AK17" i="3"/>
  <c r="AK16" i="3"/>
  <c r="AK15" i="3"/>
  <c r="AK9" i="3"/>
  <c r="AK8" i="3"/>
  <c r="AG33" i="3"/>
  <c r="DD33" i="3" s="1"/>
  <c r="AG32" i="3"/>
  <c r="AG31" i="3"/>
  <c r="AG29" i="3"/>
  <c r="AG27" i="3"/>
  <c r="AG26" i="3"/>
  <c r="AG25" i="3"/>
  <c r="AG24" i="3"/>
  <c r="AG23" i="3"/>
  <c r="AG22" i="3"/>
  <c r="AG21" i="3"/>
  <c r="AG20" i="3"/>
  <c r="AG19" i="3"/>
  <c r="DD19" i="3" s="1"/>
  <c r="AG18" i="3"/>
  <c r="AG17" i="3"/>
  <c r="AG16" i="3"/>
  <c r="AG15" i="3"/>
  <c r="AG14" i="3"/>
  <c r="AG13" i="3"/>
  <c r="DD13" i="3" s="1"/>
  <c r="AG12" i="3"/>
  <c r="AG11" i="3"/>
  <c r="AG10" i="3"/>
  <c r="DD10" i="3" s="1"/>
  <c r="AG9" i="3"/>
  <c r="AG8" i="3"/>
  <c r="AG7" i="3"/>
  <c r="AG6" i="3"/>
  <c r="DC6" i="3" l="1"/>
  <c r="G9" i="3" l="1"/>
  <c r="DD9" i="3" s="1"/>
  <c r="G11" i="3"/>
  <c r="DD11" i="3" s="1"/>
  <c r="DB7" i="3" l="1"/>
  <c r="DB8" i="3"/>
  <c r="DB9" i="3"/>
  <c r="DB10" i="3"/>
  <c r="DB11" i="3"/>
  <c r="DB12" i="3"/>
  <c r="DB13" i="3"/>
  <c r="DB14" i="3"/>
  <c r="DB15" i="3"/>
  <c r="DB16" i="3"/>
  <c r="DB17" i="3"/>
  <c r="DB18" i="3"/>
  <c r="DB19" i="3"/>
  <c r="DB20" i="3"/>
  <c r="DB21" i="3"/>
  <c r="DB22" i="3"/>
  <c r="DB23" i="3"/>
  <c r="DB24" i="3"/>
  <c r="DB25" i="3"/>
  <c r="DB26" i="3"/>
  <c r="DB27" i="3"/>
  <c r="DB28" i="3"/>
  <c r="DB29" i="3"/>
  <c r="DB31" i="3"/>
  <c r="DB32" i="3"/>
  <c r="DB33" i="3"/>
  <c r="DB6" i="3"/>
  <c r="CW12" i="3"/>
  <c r="AH7" i="3" l="1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1" i="3"/>
  <c r="AH32" i="3"/>
  <c r="AH33" i="3"/>
  <c r="AH6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2" i="3"/>
  <c r="AD33" i="3"/>
  <c r="CY10" i="3" l="1"/>
  <c r="CY11" i="3"/>
  <c r="CY12" i="3"/>
  <c r="CY13" i="3"/>
  <c r="CY14" i="3"/>
  <c r="CY15" i="3"/>
  <c r="CY16" i="3"/>
  <c r="CY17" i="3"/>
  <c r="CY18" i="3"/>
  <c r="CY19" i="3"/>
  <c r="CY20" i="3"/>
  <c r="CY21" i="3"/>
  <c r="CY22" i="3"/>
  <c r="CY23" i="3"/>
  <c r="CY24" i="3"/>
  <c r="CY25" i="3"/>
  <c r="CY26" i="3"/>
  <c r="CY27" i="3"/>
  <c r="CY28" i="3"/>
  <c r="CY29" i="3"/>
  <c r="CY31" i="3"/>
  <c r="CY32" i="3"/>
  <c r="CY33" i="3"/>
  <c r="BY7" i="3"/>
  <c r="BY8" i="3"/>
  <c r="BY9" i="3"/>
  <c r="BY10" i="3"/>
  <c r="BY11" i="3"/>
  <c r="BY12" i="3"/>
  <c r="BY13" i="3"/>
  <c r="BY14" i="3"/>
  <c r="BY15" i="3"/>
  <c r="BY16" i="3"/>
  <c r="BY17" i="3"/>
  <c r="BY18" i="3"/>
  <c r="BY19" i="3"/>
  <c r="BY20" i="3"/>
  <c r="BY21" i="3"/>
  <c r="BY22" i="3"/>
  <c r="BY23" i="3"/>
  <c r="BY24" i="3"/>
  <c r="BY25" i="3"/>
  <c r="BY26" i="3"/>
  <c r="BY27" i="3"/>
  <c r="BY28" i="3"/>
  <c r="BY29" i="3"/>
  <c r="BY31" i="3"/>
  <c r="BY32" i="3"/>
  <c r="BY33" i="3"/>
  <c r="BY6" i="3"/>
  <c r="BS7" i="3"/>
  <c r="BS8" i="3"/>
  <c r="BS9" i="3"/>
  <c r="BS10" i="3"/>
  <c r="BS11" i="3"/>
  <c r="BS12" i="3"/>
  <c r="BS13" i="3"/>
  <c r="BS14" i="3"/>
  <c r="BS15" i="3"/>
  <c r="BS16" i="3"/>
  <c r="BS17" i="3"/>
  <c r="BS18" i="3"/>
  <c r="BS19" i="3"/>
  <c r="BS20" i="3"/>
  <c r="BS21" i="3"/>
  <c r="BS22" i="3"/>
  <c r="BS23" i="3"/>
  <c r="BS24" i="3"/>
  <c r="BS25" i="3"/>
  <c r="BS26" i="3"/>
  <c r="BS27" i="3"/>
  <c r="BS28" i="3"/>
  <c r="BS29" i="3"/>
  <c r="BS31" i="3"/>
  <c r="BS32" i="3"/>
  <c r="BS33" i="3"/>
  <c r="BS6" i="3"/>
  <c r="BM7" i="3"/>
  <c r="BM8" i="3"/>
  <c r="BM9" i="3"/>
  <c r="BM10" i="3"/>
  <c r="BM11" i="3"/>
  <c r="BM12" i="3"/>
  <c r="BM13" i="3"/>
  <c r="BM14" i="3"/>
  <c r="BM15" i="3"/>
  <c r="BM16" i="3"/>
  <c r="BM17" i="3"/>
  <c r="BM18" i="3"/>
  <c r="BM19" i="3"/>
  <c r="BM20" i="3"/>
  <c r="BM22" i="3"/>
  <c r="BM23" i="3"/>
  <c r="BM24" i="3"/>
  <c r="BM25" i="3"/>
  <c r="BM26" i="3"/>
  <c r="BM27" i="3"/>
  <c r="BM28" i="3"/>
  <c r="BM29" i="3"/>
  <c r="BM31" i="3"/>
  <c r="BM32" i="3"/>
  <c r="BM33" i="3"/>
  <c r="BM6" i="3"/>
  <c r="BG7" i="3"/>
  <c r="BG8" i="3"/>
  <c r="BG9" i="3"/>
  <c r="BG10" i="3"/>
  <c r="BG11" i="3"/>
  <c r="BG12" i="3"/>
  <c r="BG13" i="3"/>
  <c r="BG14" i="3"/>
  <c r="BG15" i="3"/>
  <c r="BG16" i="3"/>
  <c r="BG17" i="3"/>
  <c r="BG18" i="3"/>
  <c r="BG19" i="3"/>
  <c r="BG20" i="3"/>
  <c r="BG21" i="3"/>
  <c r="BG22" i="3"/>
  <c r="BG23" i="3"/>
  <c r="BG24" i="3"/>
  <c r="BG25" i="3"/>
  <c r="BG26" i="3"/>
  <c r="BG27" i="3"/>
  <c r="BG28" i="3"/>
  <c r="BG29" i="3"/>
  <c r="BG31" i="3"/>
  <c r="BG32" i="3"/>
  <c r="BG33" i="3"/>
  <c r="BG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1" i="3"/>
  <c r="K32" i="3"/>
  <c r="K33" i="3"/>
  <c r="K6" i="3"/>
  <c r="H9" i="3"/>
  <c r="H11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1" i="3"/>
  <c r="Q32" i="3"/>
  <c r="Q33" i="3"/>
  <c r="Q6" i="3"/>
  <c r="AO31" i="3"/>
  <c r="AO32" i="3"/>
  <c r="AO33" i="3"/>
  <c r="AO6" i="3"/>
  <c r="AR6" i="3"/>
  <c r="AU6" i="3"/>
  <c r="AX6" i="3"/>
  <c r="BA6" i="3"/>
  <c r="CF6" i="3"/>
  <c r="CF7" i="3"/>
  <c r="CV7" i="3"/>
  <c r="CV8" i="3"/>
  <c r="CV9" i="3"/>
  <c r="CV10" i="3"/>
  <c r="CV11" i="3"/>
  <c r="CV12" i="3"/>
  <c r="CV13" i="3"/>
  <c r="CV14" i="3"/>
  <c r="CV15" i="3"/>
  <c r="CV16" i="3"/>
  <c r="CV17" i="3"/>
  <c r="CV18" i="3"/>
  <c r="CV19" i="3"/>
  <c r="CV20" i="3"/>
  <c r="CV21" i="3"/>
  <c r="CV22" i="3"/>
  <c r="CV23" i="3"/>
  <c r="CV24" i="3"/>
  <c r="CV25" i="3"/>
  <c r="CV26" i="3"/>
  <c r="CV27" i="3"/>
  <c r="CV28" i="3"/>
  <c r="CV29" i="3"/>
  <c r="CV31" i="3"/>
  <c r="CV32" i="3"/>
  <c r="CV33" i="3"/>
  <c r="CV6" i="3"/>
  <c r="CR31" i="3"/>
  <c r="CN6" i="3"/>
  <c r="CJ7" i="3"/>
  <c r="CJ8" i="3"/>
  <c r="CJ9" i="3"/>
  <c r="CJ10" i="3"/>
  <c r="CJ11" i="3"/>
  <c r="CJ12" i="3"/>
  <c r="CJ13" i="3"/>
  <c r="CJ14" i="3"/>
  <c r="CJ15" i="3"/>
  <c r="CJ16" i="3"/>
  <c r="CJ17" i="3"/>
  <c r="CJ18" i="3"/>
  <c r="CJ19" i="3"/>
  <c r="CJ20" i="3"/>
  <c r="CJ21" i="3"/>
  <c r="CJ22" i="3"/>
  <c r="CJ23" i="3"/>
  <c r="CJ24" i="3"/>
  <c r="CJ25" i="3"/>
  <c r="CJ26" i="3"/>
  <c r="CJ27" i="3"/>
  <c r="CJ28" i="3"/>
  <c r="CJ29" i="3"/>
  <c r="CJ31" i="3"/>
  <c r="CJ32" i="3"/>
  <c r="CJ33" i="3"/>
  <c r="CJ6" i="3"/>
  <c r="E7" i="3"/>
  <c r="G7" i="3" s="1"/>
  <c r="DD7" i="3" s="1"/>
  <c r="E6" i="3"/>
  <c r="E10" i="3"/>
  <c r="DE10" i="3" s="1"/>
  <c r="E12" i="3"/>
  <c r="G12" i="3" s="1"/>
  <c r="E13" i="3"/>
  <c r="DE13" i="3" s="1"/>
  <c r="E14" i="3"/>
  <c r="G14" i="3" s="1"/>
  <c r="DD14" i="3" s="1"/>
  <c r="E15" i="3"/>
  <c r="G15" i="3" s="1"/>
  <c r="DD15" i="3" s="1"/>
  <c r="E16" i="3"/>
  <c r="G16" i="3" s="1"/>
  <c r="E17" i="3"/>
  <c r="E18" i="3"/>
  <c r="G18" i="3" s="1"/>
  <c r="DD18" i="3" s="1"/>
  <c r="E19" i="3"/>
  <c r="DE19" i="3" s="1"/>
  <c r="G20" i="3"/>
  <c r="DD20" i="3" s="1"/>
  <c r="E21" i="3"/>
  <c r="G21" i="3" s="1"/>
  <c r="DD21" i="3" s="1"/>
  <c r="E22" i="3"/>
  <c r="G22" i="3" s="1"/>
  <c r="DD22" i="3" s="1"/>
  <c r="E23" i="3"/>
  <c r="G23" i="3" s="1"/>
  <c r="E24" i="3"/>
  <c r="G24" i="3" s="1"/>
  <c r="E25" i="3"/>
  <c r="G25" i="3" s="1"/>
  <c r="DD25" i="3" s="1"/>
  <c r="E26" i="3"/>
  <c r="G26" i="3" s="1"/>
  <c r="E27" i="3"/>
  <c r="G27" i="3" s="1"/>
  <c r="DD27" i="3" s="1"/>
  <c r="E28" i="3"/>
  <c r="G28" i="3" s="1"/>
  <c r="DD28" i="3" s="1"/>
  <c r="E29" i="3"/>
  <c r="G29" i="3" s="1"/>
  <c r="DD29" i="3" s="1"/>
  <c r="E31" i="3"/>
  <c r="G31" i="3" s="1"/>
  <c r="DD31" i="3" s="1"/>
  <c r="E32" i="3"/>
  <c r="G32" i="3" s="1"/>
  <c r="DD32" i="3" s="1"/>
  <c r="E33" i="3"/>
  <c r="E8" i="3"/>
  <c r="G8" i="3" s="1"/>
  <c r="DD8" i="3" s="1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1" i="3"/>
  <c r="W32" i="3"/>
  <c r="W33" i="3"/>
  <c r="W6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U22" i="3"/>
  <c r="AU23" i="3"/>
  <c r="AU24" i="3"/>
  <c r="AU25" i="3"/>
  <c r="AU26" i="3"/>
  <c r="AU27" i="3"/>
  <c r="AU28" i="3"/>
  <c r="AU29" i="3"/>
  <c r="AU31" i="3"/>
  <c r="AU32" i="3"/>
  <c r="AU33" i="3"/>
  <c r="BD7" i="3"/>
  <c r="BD8" i="3"/>
  <c r="BD9" i="3"/>
  <c r="BD10" i="3"/>
  <c r="BD11" i="3"/>
  <c r="BD12" i="3"/>
  <c r="BD13" i="3"/>
  <c r="BD14" i="3"/>
  <c r="BD15" i="3"/>
  <c r="BD16" i="3"/>
  <c r="BD17" i="3"/>
  <c r="BD18" i="3"/>
  <c r="BD19" i="3"/>
  <c r="BD20" i="3"/>
  <c r="BD21" i="3"/>
  <c r="BD22" i="3"/>
  <c r="BD23" i="3"/>
  <c r="BD24" i="3"/>
  <c r="BD25" i="3"/>
  <c r="BD26" i="3"/>
  <c r="BD27" i="3"/>
  <c r="BD28" i="3"/>
  <c r="BD29" i="3"/>
  <c r="BD31" i="3"/>
  <c r="BD32" i="3"/>
  <c r="BD33" i="3"/>
  <c r="BA7" i="3"/>
  <c r="BA8" i="3"/>
  <c r="BA9" i="3"/>
  <c r="BA10" i="3"/>
  <c r="BA11" i="3"/>
  <c r="BA12" i="3"/>
  <c r="BA13" i="3"/>
  <c r="BA14" i="3"/>
  <c r="BA15" i="3"/>
  <c r="BA16" i="3"/>
  <c r="BA17" i="3"/>
  <c r="BA18" i="3"/>
  <c r="BA19" i="3"/>
  <c r="BA20" i="3"/>
  <c r="BA21" i="3"/>
  <c r="BA22" i="3"/>
  <c r="BA23" i="3"/>
  <c r="BA24" i="3"/>
  <c r="BA25" i="3"/>
  <c r="BA26" i="3"/>
  <c r="BA27" i="3"/>
  <c r="BA28" i="3"/>
  <c r="BA29" i="3"/>
  <c r="BA31" i="3"/>
  <c r="BA32" i="3"/>
  <c r="BA33" i="3"/>
  <c r="AX33" i="3"/>
  <c r="AX32" i="3"/>
  <c r="AX31" i="3"/>
  <c r="AX29" i="3"/>
  <c r="AX28" i="3"/>
  <c r="AX27" i="3"/>
  <c r="AX26" i="3"/>
  <c r="AX25" i="3"/>
  <c r="AX24" i="3"/>
  <c r="AX23" i="3"/>
  <c r="AX22" i="3"/>
  <c r="AX21" i="3"/>
  <c r="AX20" i="3"/>
  <c r="AX19" i="3"/>
  <c r="AX18" i="3"/>
  <c r="AX17" i="3"/>
  <c r="AX16" i="3"/>
  <c r="AX15" i="3"/>
  <c r="AX14" i="3"/>
  <c r="AX13" i="3"/>
  <c r="AX12" i="3"/>
  <c r="AX11" i="3"/>
  <c r="AX10" i="3"/>
  <c r="AX9" i="3"/>
  <c r="AX8" i="3"/>
  <c r="AX7" i="3"/>
  <c r="BD6" i="3"/>
  <c r="AR33" i="3"/>
  <c r="AR7" i="3"/>
  <c r="AR8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1" i="3"/>
  <c r="AR32" i="3"/>
  <c r="AO8" i="3"/>
  <c r="AO12" i="3"/>
  <c r="AO13" i="3"/>
  <c r="AO14" i="3"/>
  <c r="AO15" i="3"/>
  <c r="AO18" i="3"/>
  <c r="AO19" i="3"/>
  <c r="AO24" i="3"/>
  <c r="CF9" i="3"/>
  <c r="CF10" i="3"/>
  <c r="CF11" i="3"/>
  <c r="DE11" i="3"/>
  <c r="DE9" i="3"/>
  <c r="CN7" i="3"/>
  <c r="CN8" i="3"/>
  <c r="CN9" i="3"/>
  <c r="CN10" i="3"/>
  <c r="CN11" i="3"/>
  <c r="CN12" i="3"/>
  <c r="CN13" i="3"/>
  <c r="CN14" i="3"/>
  <c r="CN15" i="3"/>
  <c r="CN16" i="3"/>
  <c r="CN17" i="3"/>
  <c r="CN18" i="3"/>
  <c r="CN19" i="3"/>
  <c r="CN20" i="3"/>
  <c r="CN21" i="3"/>
  <c r="CN22" i="3"/>
  <c r="CN23" i="3"/>
  <c r="CN24" i="3"/>
  <c r="CN25" i="3"/>
  <c r="CN26" i="3"/>
  <c r="CN27" i="3"/>
  <c r="CN28" i="3"/>
  <c r="CN29" i="3"/>
  <c r="CN31" i="3"/>
  <c r="CN32" i="3"/>
  <c r="CN33" i="3"/>
  <c r="CR7" i="3"/>
  <c r="CR8" i="3"/>
  <c r="CR9" i="3"/>
  <c r="CR10" i="3"/>
  <c r="CR11" i="3"/>
  <c r="CR12" i="3"/>
  <c r="CR13" i="3"/>
  <c r="CR14" i="3"/>
  <c r="CR15" i="3"/>
  <c r="CR16" i="3"/>
  <c r="CR17" i="3"/>
  <c r="CR18" i="3"/>
  <c r="CR19" i="3"/>
  <c r="CR20" i="3"/>
  <c r="CR21" i="3"/>
  <c r="CR22" i="3"/>
  <c r="CR23" i="3"/>
  <c r="CR24" i="3"/>
  <c r="CR25" i="3"/>
  <c r="CR26" i="3"/>
  <c r="CR27" i="3"/>
  <c r="CR28" i="3"/>
  <c r="CR29" i="3"/>
  <c r="CR6" i="3"/>
  <c r="CB13" i="3"/>
  <c r="CB9" i="3"/>
  <c r="CB7" i="3"/>
  <c r="CB8" i="3"/>
  <c r="CB10" i="3"/>
  <c r="CB11" i="3"/>
  <c r="CB12" i="3"/>
  <c r="CB14" i="3"/>
  <c r="CB15" i="3"/>
  <c r="CB16" i="3"/>
  <c r="CB17" i="3"/>
  <c r="CB18" i="3"/>
  <c r="CB19" i="3"/>
  <c r="CB20" i="3"/>
  <c r="CB21" i="3"/>
  <c r="CB22" i="3"/>
  <c r="CB23" i="3"/>
  <c r="CB24" i="3"/>
  <c r="CB25" i="3"/>
  <c r="CB26" i="3"/>
  <c r="CB27" i="3"/>
  <c r="CB28" i="3"/>
  <c r="CB29" i="3"/>
  <c r="CB31" i="3"/>
  <c r="CB32" i="3"/>
  <c r="CB33" i="3"/>
  <c r="CB6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1" i="3"/>
  <c r="AL32" i="3"/>
  <c r="AL33" i="3"/>
  <c r="AL7" i="3"/>
  <c r="AL8" i="3"/>
  <c r="AL9" i="3"/>
  <c r="AL10" i="3"/>
  <c r="AL11" i="3"/>
  <c r="AL12" i="3"/>
  <c r="AL13" i="3"/>
  <c r="AL6" i="3"/>
  <c r="BP7" i="3"/>
  <c r="BP8" i="3"/>
  <c r="BP9" i="3"/>
  <c r="BP10" i="3"/>
  <c r="BP11" i="3"/>
  <c r="BP12" i="3"/>
  <c r="BP13" i="3"/>
  <c r="BP14" i="3"/>
  <c r="BP15" i="3"/>
  <c r="BP16" i="3"/>
  <c r="BP17" i="3"/>
  <c r="BP18" i="3"/>
  <c r="BP19" i="3"/>
  <c r="BP20" i="3"/>
  <c r="BP21" i="3"/>
  <c r="BP22" i="3"/>
  <c r="BP23" i="3"/>
  <c r="BP24" i="3"/>
  <c r="BP25" i="3"/>
  <c r="BP26" i="3"/>
  <c r="BP27" i="3"/>
  <c r="BP28" i="3"/>
  <c r="BP29" i="3"/>
  <c r="BP31" i="3"/>
  <c r="BP32" i="3"/>
  <c r="BP33" i="3"/>
  <c r="BP6" i="3"/>
  <c r="CF13" i="3"/>
  <c r="CF8" i="3"/>
  <c r="CF12" i="3"/>
  <c r="CF14" i="3"/>
  <c r="CF15" i="3"/>
  <c r="CF16" i="3"/>
  <c r="CF17" i="3"/>
  <c r="CF18" i="3"/>
  <c r="CF19" i="3"/>
  <c r="CF20" i="3"/>
  <c r="CF21" i="3"/>
  <c r="CF22" i="3"/>
  <c r="CF23" i="3"/>
  <c r="CF24" i="3"/>
  <c r="CF25" i="3"/>
  <c r="CF26" i="3"/>
  <c r="CF27" i="3"/>
  <c r="CF29" i="3"/>
  <c r="CF31" i="3"/>
  <c r="CF32" i="3"/>
  <c r="CF33" i="3"/>
  <c r="T33" i="3"/>
  <c r="T32" i="3"/>
  <c r="T31" i="3"/>
  <c r="T29" i="3"/>
  <c r="T28" i="3"/>
  <c r="T27" i="3"/>
  <c r="T25" i="3"/>
  <c r="T23" i="3"/>
  <c r="T22" i="3"/>
  <c r="T21" i="3"/>
  <c r="T20" i="3"/>
  <c r="T19" i="3"/>
  <c r="T18" i="3"/>
  <c r="T17" i="3"/>
  <c r="T16" i="3"/>
  <c r="T15" i="3"/>
  <c r="T11" i="3"/>
  <c r="T9" i="3"/>
  <c r="T8" i="3"/>
  <c r="T7" i="3"/>
  <c r="T6" i="3"/>
  <c r="N7" i="3"/>
  <c r="N29" i="3"/>
  <c r="N6" i="3"/>
  <c r="Z33" i="3"/>
  <c r="Z31" i="3"/>
  <c r="Z28" i="3"/>
  <c r="Z25" i="3"/>
  <c r="Z24" i="3"/>
  <c r="Z23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DD24" i="3" l="1"/>
  <c r="DE24" i="3" s="1"/>
  <c r="DD16" i="3"/>
  <c r="DE16" i="3" s="1"/>
  <c r="DD12" i="3"/>
  <c r="DE12" i="3" s="1"/>
  <c r="DD26" i="3"/>
  <c r="DE26" i="3" s="1"/>
  <c r="DD23" i="3"/>
  <c r="DE23" i="3" s="1"/>
  <c r="G6" i="3"/>
  <c r="H23" i="3"/>
  <c r="H12" i="3"/>
  <c r="H8" i="3"/>
  <c r="DE8" i="3"/>
  <c r="H33" i="3"/>
  <c r="DE33" i="3"/>
  <c r="H29" i="3"/>
  <c r="DE29" i="3"/>
  <c r="H22" i="3"/>
  <c r="DE22" i="3"/>
  <c r="H18" i="3"/>
  <c r="DE18" i="3"/>
  <c r="H14" i="3"/>
  <c r="DE14" i="3"/>
  <c r="H26" i="3"/>
  <c r="H16" i="3"/>
  <c r="H10" i="3"/>
  <c r="H31" i="3"/>
  <c r="DE31" i="3"/>
  <c r="H28" i="3"/>
  <c r="DE28" i="3"/>
  <c r="H20" i="3"/>
  <c r="DE20" i="3"/>
  <c r="H27" i="3"/>
  <c r="DE27" i="3"/>
  <c r="H15" i="3"/>
  <c r="DE15" i="3"/>
  <c r="H19" i="3"/>
  <c r="H32" i="3"/>
  <c r="DE32" i="3"/>
  <c r="H25" i="3"/>
  <c r="DE25" i="3"/>
  <c r="H21" i="3"/>
  <c r="DE21" i="3"/>
  <c r="H7" i="3"/>
  <c r="DE7" i="3"/>
  <c r="H24" i="3"/>
  <c r="H13" i="3"/>
  <c r="H6" i="3" l="1"/>
  <c r="DD6" i="3"/>
  <c r="DE6" i="3" s="1"/>
  <c r="F17" i="3"/>
  <c r="DC17" i="3" s="1"/>
  <c r="G17" i="3" l="1"/>
  <c r="DD17" i="3" s="1"/>
  <c r="DE17" i="3" s="1"/>
  <c r="H17" i="3" l="1"/>
</calcChain>
</file>

<file path=xl/sharedStrings.xml><?xml version="1.0" encoding="utf-8"?>
<sst xmlns="http://schemas.openxmlformats.org/spreadsheetml/2006/main" count="254" uniqueCount="131">
  <si>
    <t>Регион/ индикатор/  плановые баллы/  коэффициенты</t>
  </si>
  <si>
    <t xml:space="preserve">Доля медицинских работников (МР), имеющих  квалификационную категорию </t>
  </si>
  <si>
    <t>Показатель повторного незапланированного поступления в течение месяца по поводу одного и того же заболевания</t>
  </si>
  <si>
    <t>Показатель необоснованной госпитализации</t>
  </si>
  <si>
    <t xml:space="preserve">Показатель необоснованного отклонения лечебно-диагностических мероприятий от клинических протоколов </t>
  </si>
  <si>
    <t>Отсутствие случаев предотвратимой материнской смертности</t>
  </si>
  <si>
    <t>Показатель случаев  расхождения основного клинического и патологоанатомического диагнозов</t>
  </si>
  <si>
    <t>Показатель послеоперационных осложнений</t>
  </si>
  <si>
    <t>Показатель ВБИ</t>
  </si>
  <si>
    <t xml:space="preserve">Летальность в стационаре </t>
  </si>
  <si>
    <t>Летальность при плановой госпитализации</t>
  </si>
  <si>
    <t>Структура исходов лечения выписанных больных в СЗТ</t>
  </si>
  <si>
    <t>Отсутствие обоснованных жалоб</t>
  </si>
  <si>
    <t>Доля принятых мер по результатам обращений в службу поддержки пациента и внутреннего контроля</t>
  </si>
  <si>
    <t>Уровень удовлетворенности населения качеством МП по данным соцопроса</t>
  </si>
  <si>
    <t>Наличие аккредитации медицинской организации</t>
  </si>
  <si>
    <t>Наличие административных взысканий по результатам внешней экспертизы</t>
  </si>
  <si>
    <t>ИТОГО</t>
  </si>
  <si>
    <t>ФП</t>
  </si>
  <si>
    <t>ПБ</t>
  </si>
  <si>
    <t>ФБ</t>
  </si>
  <si>
    <t>КС</t>
  </si>
  <si>
    <t>КР</t>
  </si>
  <si>
    <t>Регион</t>
  </si>
  <si>
    <t>Наименование МО</t>
  </si>
  <si>
    <t>0-30; более 1-0</t>
  </si>
  <si>
    <t>до 3%-20; выше 3%-0</t>
  </si>
  <si>
    <t>Межд.-40; высшая-30; 1-20; 2-10; без катег.-20</t>
  </si>
  <si>
    <t>Отсутс.-20</t>
  </si>
  <si>
    <t>РК</t>
  </si>
  <si>
    <t xml:space="preserve">Алматинская </t>
  </si>
  <si>
    <t xml:space="preserve">Атырауская </t>
  </si>
  <si>
    <t>ВКО</t>
  </si>
  <si>
    <t xml:space="preserve">Жамбылская </t>
  </si>
  <si>
    <t>ЗКО</t>
  </si>
  <si>
    <t xml:space="preserve">Карагандинская </t>
  </si>
  <si>
    <t xml:space="preserve">Костанайская </t>
  </si>
  <si>
    <t xml:space="preserve">Кызылординская </t>
  </si>
  <si>
    <t xml:space="preserve">Мангистауская </t>
  </si>
  <si>
    <t xml:space="preserve">Павлодарская </t>
  </si>
  <si>
    <t>ЮКО</t>
  </si>
  <si>
    <t>г.Алматы</t>
  </si>
  <si>
    <t>г.Астана</t>
  </si>
  <si>
    <t>Примечание:</t>
  </si>
  <si>
    <t>ЦП - целевой показатель</t>
  </si>
  <si>
    <t>ФП - фактический показатель</t>
  </si>
  <si>
    <t>ПБ - пороговый балл</t>
  </si>
  <si>
    <t>ФБ - фактический балл</t>
  </si>
  <si>
    <t>КС - коэффициент соответствия</t>
  </si>
  <si>
    <t>КР - коэффициент результативности</t>
  </si>
  <si>
    <t>до 3%-30</t>
  </si>
  <si>
    <t>Числ.</t>
  </si>
  <si>
    <t>Знам.</t>
  </si>
  <si>
    <t>числ*100/знам</t>
  </si>
  <si>
    <t>Число МР, имеющих квалификационную категорию * 100</t>
  </si>
  <si>
    <t xml:space="preserve">число всех МР </t>
  </si>
  <si>
    <t>Число выбывших из стационара из числа повторно госп-х * 100</t>
  </si>
  <si>
    <t>общее число выбывших из стационара</t>
  </si>
  <si>
    <t>Число случаев необосн. госп. * 100</t>
  </si>
  <si>
    <t>число случаев госпитализации</t>
  </si>
  <si>
    <t>Число случаев необосн. откл. леч-диагн. мероприятий от клин-х протоколов * 100</t>
  </si>
  <si>
    <t>общее число выбывших из стац</t>
  </si>
  <si>
    <t xml:space="preserve">кол-во вскрытых умерших </t>
  </si>
  <si>
    <t>Число послеоперационных осложнений * 100</t>
  </si>
  <si>
    <t>общее число прооперированных больных</t>
  </si>
  <si>
    <t>Число случаев ВБИ*100</t>
  </si>
  <si>
    <t>число выбывших пациентов</t>
  </si>
  <si>
    <t>Количество умерших * 100</t>
  </si>
  <si>
    <t xml:space="preserve">количество выбывших больных </t>
  </si>
  <si>
    <t>Число умерших больных, поступивших в плановом порядке * 100</t>
  </si>
  <si>
    <t>общее число плановых больных</t>
  </si>
  <si>
    <t>Число выбывших с исходами лечения выздоровление и улучшение*100</t>
  </si>
  <si>
    <t>число всего выбывших</t>
  </si>
  <si>
    <t>Отсутствие случаев предотвратимой перинатальной смертности</t>
  </si>
  <si>
    <t>Показатель госпитальной антенатальной смертности плода</t>
  </si>
  <si>
    <t>0 - 30 баллов, за каждый случай - минус 3 балла, более 10 случаев - 0 баллов</t>
  </si>
  <si>
    <t>до 2%-20</t>
  </si>
  <si>
    <t>до 1%-40</t>
  </si>
  <si>
    <t>90% и более-30</t>
  </si>
  <si>
    <t xml:space="preserve">0% - 30 , до 5% - 20 , 5-10% - 10 , выше 10% - 0 </t>
  </si>
  <si>
    <t>Показатель частоты акушерских травм при естественных родах</t>
  </si>
  <si>
    <t>Количество случаев акушерских травм при естественных родах*100</t>
  </si>
  <si>
    <t>количество родов всего</t>
  </si>
  <si>
    <t>Индикаторы оценки качества оказываемой медицинской помощи для городских родильных домов и перинатальных центров</t>
  </si>
  <si>
    <t>70% и выше -30</t>
  </si>
  <si>
    <t>Государственное коммунальное предприятие на праве хозяйственного ведения "Жаркентский родильный дом" государственного учреждения "Управление здравоохранения Алматинской области"</t>
  </si>
  <si>
    <t>Государственное коммунальное предприятие на праве хозяйственного ведения "Есикский родильный дом" государственного учреждения "Управление здравоохранения Алматинской области"</t>
  </si>
  <si>
    <t>Коммунальное государственное предприятие на праве хозяйственного ведения  "Атырауский городской родильный дом" Управления здравоохранения Атырауской области</t>
  </si>
  <si>
    <t>КГП на ПХВ "Родильный дом № 3" города Семей УЗ ВКО</t>
  </si>
  <si>
    <t>КГП на ПХВ "Перинатальный центр города Семей" УЗ ВКО</t>
  </si>
  <si>
    <t>Коммунальное государственное предприятие на праве хозяйственного ведения "Родильный дом №2 города Семей"   управления здравоохранения Восточно-Казахстанской области</t>
  </si>
  <si>
    <t>ГКП НА  ПХВ "ГОРОДСКОЙ ПЕРИНАТАЛЬНЫЙ ЦЕНТР УПРАВЛЕНИЯ ЗДРАВООХРАНЕНИЯ АКИМАТА ЖАМБЫЛСКОЙ ОБЛАСТИ"</t>
  </si>
  <si>
    <t>Государственное коммунальное предприятие на праве хозяйственного ведения "Городской родильный дом" управления здравоохранения акимата Западно-Казахстанской области</t>
  </si>
  <si>
    <t>Коммунальное государственное предприятие "Перинатальный центр города Жезказган" управления здравоохранения Карагандинской области</t>
  </si>
  <si>
    <t>Коммунальное государственное предприятие "Родильный дом города Караганды" управления здравоохранения Карагандинской области</t>
  </si>
  <si>
    <t>Коммунальное государственное предприятие "Родильный дом города Темиртау" управления здравоохранения Карагандинской области</t>
  </si>
  <si>
    <t>Товарищество с ограниченной ответственностью "Региональный акушерско-гинекологический центр"</t>
  </si>
  <si>
    <t>КГП "Аркалыкский родильный дом" Управления здравоохранения акимата Костанайской области</t>
  </si>
  <si>
    <t>Коммунальное государственное предприятие «Рудненский перинатальный центр» Управления здравоохранения акимата Костанайской области</t>
  </si>
  <si>
    <t>Государственные предприятия на праве хозяйственного ведения "Кызылординский городской перинатальный центр" управления здравоохранения Кызылординской области</t>
  </si>
  <si>
    <t>ГКП на ПХВ "Жанаозенский городской родильный дом" Управления здравоохранения Мангистауской области</t>
  </si>
  <si>
    <t>ГКП на ПХВ АКТАУСКИЙ ГОРОДСКОЙ ПЕРИНАТАЛЬНЫЙ ЦЕНТР Управления здравоохранения Мангистауской области</t>
  </si>
  <si>
    <t>Коммунальное государственное предприятие на праве хозяйственного ведения "Экибастузский родильный дом" управления здравоохранения Павлодарской области</t>
  </si>
  <si>
    <t>Государственное коммунальное казенное предприятие "Шымкентский городской родильный дом №2" управления здравоохранения Южно-Казахстанской области</t>
  </si>
  <si>
    <t>Государственное коммунальное предприятие на праве хозяйственного ведения "Городской родильный дом №2" Управления здравоохранения города Алматы</t>
  </si>
  <si>
    <t>Государственное коммунальное предприятие на праве хозяйственного ведения "Городской родильный дом №1" Управления здравоохранения города Алматы</t>
  </si>
  <si>
    <t>Государственное коммунальное предприятие на праве хозяйственного ведения "Городской родильный дом №5" Управления здравоохранения города Алматы</t>
  </si>
  <si>
    <t>ГКП "Городской перинатальный центр" на ПХВ Управления здравоохранения города Алматы</t>
  </si>
  <si>
    <t>Государственное коммунальное предприятие на праве хозяйственного ведения "Городской родильный дом №4" Управления здравоохранения города Алматы</t>
  </si>
  <si>
    <t>Государственное коммунальное предприятие на праве хозяйственного ведения «Перинатальный центр № 2» акимата города Астаны</t>
  </si>
  <si>
    <t>ГКП на ПХВ "Перинатальный центр №3" акимата города Астаны</t>
  </si>
  <si>
    <t>Государственное коммунальное предприятие на праве хозяйственного ведения "Перинатальный центр №1" акимата города Астаны</t>
  </si>
  <si>
    <t xml:space="preserve"> </t>
  </si>
  <si>
    <t>0%-30;               до 5%-20;            5-10%-10;            выше 10%-0</t>
  </si>
  <si>
    <t>0%-30;                до 5%-20;             5-10%-10;        выше 10%-0</t>
  </si>
  <si>
    <t>Кол-во случ. расх. диагн.</t>
  </si>
  <si>
    <t>0%-20;                   до 40%-15;            40-70%-10;            70-100%-0</t>
  </si>
  <si>
    <t>0-30; до 3-20,        3-5 -10; от 5 - 0</t>
  </si>
  <si>
    <t>0%-30;                     до 5%-20;                 5-10%-10;          выше 10%-0</t>
  </si>
  <si>
    <t>50 и выше -10</t>
  </si>
  <si>
    <t>выше 40%-20</t>
  </si>
  <si>
    <t>Сумма снятия по данным экспертизы КОМУ, ККМФД *100</t>
  </si>
  <si>
    <t xml:space="preserve">сумма предъявленная к оплате </t>
  </si>
  <si>
    <t>0%-30; до 5%-20;   5-10%-10;         выше 10%-0</t>
  </si>
  <si>
    <t>Доля финансовых средств, снятых за некачественное оказание медицинской помощи</t>
  </si>
  <si>
    <t>нет</t>
  </si>
  <si>
    <t>1 кат.2015-2019 гг.</t>
  </si>
  <si>
    <t>на 4 года 2014-2018 гг.</t>
  </si>
  <si>
    <t>1 кат</t>
  </si>
  <si>
    <t>в 2014 году на 3 года</t>
  </si>
  <si>
    <t>Государственное коммунальное предприятие на праве хозяйственного ведения "Центр перинатологии и детской кардиохирургии" Управления здравоохранения города Алматы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</si>
</sst>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0.0"/>
    <numFmt numFmtId="165" formatCode="0.000"/>
    <numFmt numFmtId="166" formatCode="0.0000"/>
    <numFmt numFmtId="167" formatCode="0.0%"/>
    <numFmt numFmtId="168" formatCode="_-* #,##0.00_-;\-* #,##0.00_-;_-* &quot;-&quot;??_-;_-@_-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charset val="1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75">
    <xf numFmtId="0" fontId="0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>
      <alignment horizontal="center"/>
    </xf>
    <xf numFmtId="0" fontId="12" fillId="0" borderId="0">
      <alignment horizontal="center" textRotation="90"/>
    </xf>
    <xf numFmtId="0" fontId="13" fillId="0" borderId="0"/>
    <xf numFmtId="43" fontId="14" fillId="0" borderId="0" applyFont="0" applyFill="0" applyBorder="0" applyAlignment="0" applyProtection="0"/>
    <xf numFmtId="0" fontId="15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4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</cellStyleXfs>
  <cellXfs count="176">
    <xf numFmtId="0" fontId="0" fillId="0" borderId="0" xfId="0"/>
    <xf numFmtId="0" fontId="6" fillId="0" borderId="0" xfId="0" applyFont="1" applyFill="1"/>
    <xf numFmtId="0" fontId="4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1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8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0" fontId="4" fillId="0" borderId="4" xfId="0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0" fontId="20" fillId="0" borderId="0" xfId="0" applyFont="1" applyFill="1"/>
    <xf numFmtId="1" fontId="1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/>
    <xf numFmtId="0" fontId="20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0" fontId="20" fillId="0" borderId="4" xfId="0" applyFont="1" applyFill="1" applyBorder="1"/>
    <xf numFmtId="0" fontId="1" fillId="0" borderId="4" xfId="0" applyFont="1" applyFill="1" applyBorder="1" applyAlignment="1">
      <alignment horizontal="center"/>
    </xf>
    <xf numFmtId="165" fontId="6" fillId="0" borderId="4" xfId="0" applyNumberFormat="1" applyFont="1" applyFill="1" applyBorder="1"/>
    <xf numFmtId="1" fontId="4" fillId="0" borderId="7" xfId="0" applyNumberFormat="1" applyFont="1" applyFill="1" applyBorder="1" applyAlignment="1">
      <alignment horizontal="center" vertical="center"/>
    </xf>
    <xf numFmtId="0" fontId="6" fillId="0" borderId="4" xfId="0" applyFont="1" applyFill="1" applyBorder="1"/>
    <xf numFmtId="0" fontId="7" fillId="0" borderId="0" xfId="0" applyFont="1" applyFill="1" applyBorder="1"/>
    <xf numFmtId="165" fontId="1" fillId="0" borderId="0" xfId="0" applyNumberFormat="1" applyFont="1" applyFill="1" applyBorder="1"/>
    <xf numFmtId="166" fontId="6" fillId="0" borderId="0" xfId="0" applyNumberFormat="1" applyFont="1" applyFill="1" applyBorder="1"/>
    <xf numFmtId="1" fontId="6" fillId="0" borderId="0" xfId="0" applyNumberFormat="1" applyFont="1" applyFill="1"/>
    <xf numFmtId="165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0" fontId="6" fillId="0" borderId="9" xfId="0" applyFont="1" applyFill="1" applyBorder="1"/>
    <xf numFmtId="10" fontId="4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10" fontId="4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65" fontId="1" fillId="0" borderId="4" xfId="0" applyNumberFormat="1" applyFont="1" applyFill="1" applyBorder="1"/>
    <xf numFmtId="166" fontId="6" fillId="0" borderId="4" xfId="0" applyNumberFormat="1" applyFont="1" applyFill="1" applyBorder="1"/>
    <xf numFmtId="10" fontId="7" fillId="0" borderId="0" xfId="0" applyNumberFormat="1" applyFont="1" applyFill="1" applyBorder="1"/>
    <xf numFmtId="10" fontId="6" fillId="0" borderId="0" xfId="0" applyNumberFormat="1" applyFont="1" applyFill="1" applyBorder="1"/>
    <xf numFmtId="10" fontId="6" fillId="0" borderId="0" xfId="0" applyNumberFormat="1" applyFont="1" applyFill="1"/>
    <xf numFmtId="0" fontId="4" fillId="2" borderId="4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4" fontId="23" fillId="2" borderId="11" xfId="1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Border="1"/>
    <xf numFmtId="1" fontId="1" fillId="2" borderId="0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/>
    <xf numFmtId="0" fontId="4" fillId="2" borderId="0" xfId="0" applyFont="1" applyFill="1" applyBorder="1" applyAlignment="1">
      <alignment vertical="center" wrapText="1"/>
    </xf>
    <xf numFmtId="0" fontId="21" fillId="2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6" fillId="2" borderId="0" xfId="0" applyFont="1" applyFill="1"/>
    <xf numFmtId="0" fontId="1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10" fontId="6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0" fontId="2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" fontId="5" fillId="2" borderId="11" xfId="3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/>
    </xf>
    <xf numFmtId="9" fontId="4" fillId="2" borderId="4" xfId="0" applyNumberFormat="1" applyFont="1" applyFill="1" applyBorder="1" applyAlignment="1">
      <alignment horizontal="center" vertical="center"/>
    </xf>
    <xf numFmtId="1" fontId="5" fillId="2" borderId="4" xfId="8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top" wrapText="1"/>
    </xf>
    <xf numFmtId="0" fontId="4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3" fontId="6" fillId="2" borderId="10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/>
    </xf>
    <xf numFmtId="0" fontId="5" fillId="2" borderId="11" xfId="2" applyFont="1" applyFill="1" applyBorder="1" applyAlignment="1">
      <alignment vertical="center" wrapText="1"/>
    </xf>
    <xf numFmtId="0" fontId="5" fillId="2" borderId="12" xfId="2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center"/>
    </xf>
    <xf numFmtId="4" fontId="5" fillId="2" borderId="12" xfId="3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/>
    </xf>
    <xf numFmtId="167" fontId="4" fillId="2" borderId="10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/>
    </xf>
    <xf numFmtId="0" fontId="5" fillId="2" borderId="4" xfId="2" applyFont="1" applyFill="1" applyBorder="1" applyAlignment="1">
      <alignment vertical="center" wrapText="1"/>
    </xf>
    <xf numFmtId="4" fontId="5" fillId="2" borderId="4" xfId="3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165" fontId="4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/>
    <xf numFmtId="0" fontId="6" fillId="2" borderId="3" xfId="0" applyFont="1" applyFill="1" applyBorder="1"/>
    <xf numFmtId="2" fontId="6" fillId="2" borderId="10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</cellXfs>
  <cellStyles count="375">
    <cellStyle name="Excel Built-in Normal" xfId="21"/>
    <cellStyle name="Heading" xfId="5"/>
    <cellStyle name="Heading1" xfId="6"/>
    <cellStyle name="Result" xfId="7"/>
    <cellStyle name="Обычный" xfId="0" builtinId="0"/>
    <cellStyle name="Обычный 10" xfId="23"/>
    <cellStyle name="Обычный 100" xfId="24"/>
    <cellStyle name="Обычный 100 2" xfId="25"/>
    <cellStyle name="Обычный 101" xfId="26"/>
    <cellStyle name="Обычный 101 2" xfId="27"/>
    <cellStyle name="Обычный 102" xfId="28"/>
    <cellStyle name="Обычный 102 2" xfId="29"/>
    <cellStyle name="Обычный 103" xfId="30"/>
    <cellStyle name="Обычный 103 2" xfId="31"/>
    <cellStyle name="Обычный 104" xfId="32"/>
    <cellStyle name="Обычный 104 2" xfId="33"/>
    <cellStyle name="Обычный 105" xfId="34"/>
    <cellStyle name="Обычный 105 2" xfId="35"/>
    <cellStyle name="Обычный 106" xfId="36"/>
    <cellStyle name="Обычный 106 2" xfId="37"/>
    <cellStyle name="Обычный 107" xfId="38"/>
    <cellStyle name="Обычный 108" xfId="39"/>
    <cellStyle name="Обычный 108 2" xfId="40"/>
    <cellStyle name="Обычный 109" xfId="41"/>
    <cellStyle name="Обычный 11" xfId="42"/>
    <cellStyle name="Обычный 110" xfId="43"/>
    <cellStyle name="Обычный 111" xfId="44"/>
    <cellStyle name="Обычный 112" xfId="45"/>
    <cellStyle name="Обычный 113" xfId="46"/>
    <cellStyle name="Обычный 114" xfId="47"/>
    <cellStyle name="Обычный 114 2" xfId="48"/>
    <cellStyle name="Обычный 115" xfId="49"/>
    <cellStyle name="Обычный 116" xfId="50"/>
    <cellStyle name="Обычный 117" xfId="51"/>
    <cellStyle name="Обычный 118" xfId="52"/>
    <cellStyle name="Обычный 119" xfId="53"/>
    <cellStyle name="Обычный 12" xfId="54"/>
    <cellStyle name="Обычный 120" xfId="55"/>
    <cellStyle name="Обычный 121" xfId="56"/>
    <cellStyle name="Обычный 122" xfId="57"/>
    <cellStyle name="Обычный 123" xfId="58"/>
    <cellStyle name="Обычный 124" xfId="59"/>
    <cellStyle name="Обычный 125" xfId="60"/>
    <cellStyle name="Обычный 125 2" xfId="61"/>
    <cellStyle name="Обычный 126" xfId="62"/>
    <cellStyle name="Обычный 126 2" xfId="63"/>
    <cellStyle name="Обычный 127" xfId="64"/>
    <cellStyle name="Обычный 127 2" xfId="65"/>
    <cellStyle name="Обычный 128" xfId="66"/>
    <cellStyle name="Обычный 128 2" xfId="67"/>
    <cellStyle name="Обычный 129" xfId="68"/>
    <cellStyle name="Обычный 129 2" xfId="69"/>
    <cellStyle name="Обычный 13" xfId="70"/>
    <cellStyle name="Обычный 130" xfId="71"/>
    <cellStyle name="Обычный 130 2" xfId="72"/>
    <cellStyle name="Обычный 131" xfId="73"/>
    <cellStyle name="Обычный 131 2" xfId="74"/>
    <cellStyle name="Обычный 132" xfId="75"/>
    <cellStyle name="Обычный 132 2" xfId="76"/>
    <cellStyle name="Обычный 133" xfId="77"/>
    <cellStyle name="Обычный 133 2" xfId="78"/>
    <cellStyle name="Обычный 134" xfId="79"/>
    <cellStyle name="Обычный 134 2" xfId="80"/>
    <cellStyle name="Обычный 135" xfId="81"/>
    <cellStyle name="Обычный 135 2" xfId="82"/>
    <cellStyle name="Обычный 136" xfId="83"/>
    <cellStyle name="Обычный 136 2" xfId="84"/>
    <cellStyle name="Обычный 137" xfId="85"/>
    <cellStyle name="Обычный 137 2" xfId="86"/>
    <cellStyle name="Обычный 138" xfId="87"/>
    <cellStyle name="Обычный 138 2" xfId="88"/>
    <cellStyle name="Обычный 139" xfId="89"/>
    <cellStyle name="Обычный 139 2" xfId="90"/>
    <cellStyle name="Обычный 14" xfId="91"/>
    <cellStyle name="Обычный 140" xfId="92"/>
    <cellStyle name="Обычный 140 2" xfId="93"/>
    <cellStyle name="Обычный 141" xfId="94"/>
    <cellStyle name="Обычный 141 2" xfId="95"/>
    <cellStyle name="Обычный 142" xfId="96"/>
    <cellStyle name="Обычный 142 2" xfId="97"/>
    <cellStyle name="Обычный 143" xfId="98"/>
    <cellStyle name="Обычный 143 2" xfId="99"/>
    <cellStyle name="Обычный 144" xfId="100"/>
    <cellStyle name="Обычный 144 2" xfId="101"/>
    <cellStyle name="Обычный 145" xfId="102"/>
    <cellStyle name="Обычный 145 2" xfId="103"/>
    <cellStyle name="Обычный 146" xfId="104"/>
    <cellStyle name="Обычный 146 2" xfId="105"/>
    <cellStyle name="Обычный 147" xfId="106"/>
    <cellStyle name="Обычный 148" xfId="107"/>
    <cellStyle name="Обычный 149" xfId="108"/>
    <cellStyle name="Обычный 15" xfId="109"/>
    <cellStyle name="Обычный 150" xfId="110"/>
    <cellStyle name="Обычный 151" xfId="111"/>
    <cellStyle name="Обычный 152" xfId="112"/>
    <cellStyle name="Обычный 152 2" xfId="113"/>
    <cellStyle name="Обычный 153" xfId="114"/>
    <cellStyle name="Обычный 154" xfId="115"/>
    <cellStyle name="Обычный 155" xfId="116"/>
    <cellStyle name="Обычный 156" xfId="117"/>
    <cellStyle name="Обычный 157" xfId="118"/>
    <cellStyle name="Обычный 158" xfId="119"/>
    <cellStyle name="Обычный 159" xfId="120"/>
    <cellStyle name="Обычный 159 2" xfId="121"/>
    <cellStyle name="Обычный 16" xfId="122"/>
    <cellStyle name="Обычный 160" xfId="123"/>
    <cellStyle name="Обычный 162" xfId="124"/>
    <cellStyle name="Обычный 163" xfId="125"/>
    <cellStyle name="Обычный 164" xfId="126"/>
    <cellStyle name="Обычный 165" xfId="127"/>
    <cellStyle name="Обычный 167" xfId="128"/>
    <cellStyle name="Обычный 167 2" xfId="129"/>
    <cellStyle name="Обычный 168" xfId="130"/>
    <cellStyle name="Обычный 168 2" xfId="131"/>
    <cellStyle name="Обычный 169" xfId="132"/>
    <cellStyle name="Обычный 169 2" xfId="133"/>
    <cellStyle name="Обычный 17" xfId="134"/>
    <cellStyle name="Обычный 171" xfId="135"/>
    <cellStyle name="Обычный 171 2" xfId="136"/>
    <cellStyle name="Обычный 172" xfId="137"/>
    <cellStyle name="Обычный 172 2" xfId="138"/>
    <cellStyle name="Обычный 173" xfId="139"/>
    <cellStyle name="Обычный 173 2" xfId="140"/>
    <cellStyle name="Обычный 174" xfId="141"/>
    <cellStyle name="Обычный 174 2" xfId="142"/>
    <cellStyle name="Обычный 175" xfId="143"/>
    <cellStyle name="Обычный 175 2" xfId="144"/>
    <cellStyle name="Обычный 176" xfId="145"/>
    <cellStyle name="Обычный 176 2" xfId="146"/>
    <cellStyle name="Обычный 177" xfId="147"/>
    <cellStyle name="Обычный 177 2" xfId="148"/>
    <cellStyle name="Обычный 178" xfId="149"/>
    <cellStyle name="Обычный 178 2" xfId="150"/>
    <cellStyle name="Обычный 179" xfId="151"/>
    <cellStyle name="Обычный 179 2" xfId="152"/>
    <cellStyle name="Обычный 18" xfId="153"/>
    <cellStyle name="Обычный 180" xfId="154"/>
    <cellStyle name="Обычный 180 2" xfId="155"/>
    <cellStyle name="Обычный 181" xfId="156"/>
    <cellStyle name="Обычный 181 2" xfId="157"/>
    <cellStyle name="Обычный 182" xfId="158"/>
    <cellStyle name="Обычный 182 2" xfId="159"/>
    <cellStyle name="Обычный 183" xfId="160"/>
    <cellStyle name="Обычный 183 2" xfId="161"/>
    <cellStyle name="Обычный 184" xfId="162"/>
    <cellStyle name="Обычный 184 2" xfId="163"/>
    <cellStyle name="Обычный 185" xfId="164"/>
    <cellStyle name="Обычный 185 2" xfId="165"/>
    <cellStyle name="Обычный 186" xfId="11"/>
    <cellStyle name="Обычный 186 2" xfId="166"/>
    <cellStyle name="Обычный 186 2 2" xfId="167"/>
    <cellStyle name="Обычный 186 2 3" xfId="168"/>
    <cellStyle name="Обычный 186 2 4" xfId="169"/>
    <cellStyle name="Обычный 186 3" xfId="170"/>
    <cellStyle name="Обычный 186 4" xfId="171"/>
    <cellStyle name="Обычный 186 5" xfId="172"/>
    <cellStyle name="Обычный 187 2" xfId="173"/>
    <cellStyle name="Обычный 187 2 2" xfId="174"/>
    <cellStyle name="Обычный 187 2 3" xfId="175"/>
    <cellStyle name="Обычный 187 2 4" xfId="176"/>
    <cellStyle name="Обычный 19" xfId="177"/>
    <cellStyle name="Обычный 190" xfId="178"/>
    <cellStyle name="Обычный 190 2" xfId="179"/>
    <cellStyle name="Обычный 190 3" xfId="180"/>
    <cellStyle name="Обычный 190 4" xfId="181"/>
    <cellStyle name="Обычный 191" xfId="182"/>
    <cellStyle name="Обычный 192" xfId="183"/>
    <cellStyle name="Обычный 193" xfId="184"/>
    <cellStyle name="Обычный 194" xfId="185"/>
    <cellStyle name="Обычный 195" xfId="186"/>
    <cellStyle name="Обычный 196" xfId="187"/>
    <cellStyle name="Обычный 197" xfId="188"/>
    <cellStyle name="Обычный 198" xfId="189"/>
    <cellStyle name="Обычный 199" xfId="190"/>
    <cellStyle name="Обычный 2" xfId="1"/>
    <cellStyle name="Обычный 2 10" xfId="191"/>
    <cellStyle name="Обычный 2 10 10" xfId="192"/>
    <cellStyle name="Обычный 2 10 2" xfId="193"/>
    <cellStyle name="Обычный 2 10 3" xfId="194"/>
    <cellStyle name="Обычный 2 10 4" xfId="195"/>
    <cellStyle name="Обычный 2 100 10" xfId="196"/>
    <cellStyle name="Обычный 2 2" xfId="197"/>
    <cellStyle name="Обычный 2 2 2" xfId="198"/>
    <cellStyle name="Обычный 2 2 2 2" xfId="199"/>
    <cellStyle name="Обычный 2 2 2 2 2 2 2 5 2 3 3" xfId="200"/>
    <cellStyle name="Обычный 2 3 73" xfId="201"/>
    <cellStyle name="Обычный 20" xfId="202"/>
    <cellStyle name="Обычный 200" xfId="203"/>
    <cellStyle name="Обычный 201" xfId="204"/>
    <cellStyle name="Обычный 202" xfId="205"/>
    <cellStyle name="Обычный 203" xfId="206"/>
    <cellStyle name="Обычный 204" xfId="207"/>
    <cellStyle name="Обычный 205" xfId="208"/>
    <cellStyle name="Обычный 206" xfId="209"/>
    <cellStyle name="Обычный 207" xfId="210"/>
    <cellStyle name="Обычный 208" xfId="211"/>
    <cellStyle name="Обычный 209" xfId="212"/>
    <cellStyle name="Обычный 21" xfId="213"/>
    <cellStyle name="Обычный 210" xfId="214"/>
    <cellStyle name="Обычный 211" xfId="215"/>
    <cellStyle name="Обычный 212" xfId="216"/>
    <cellStyle name="Обычный 213" xfId="217"/>
    <cellStyle name="Обычный 214" xfId="218"/>
    <cellStyle name="Обычный 215" xfId="219"/>
    <cellStyle name="Обычный 216" xfId="220"/>
    <cellStyle name="Обычный 217" xfId="221"/>
    <cellStyle name="Обычный 218" xfId="222"/>
    <cellStyle name="Обычный 219" xfId="223"/>
    <cellStyle name="Обычный 22" xfId="224"/>
    <cellStyle name="Обычный 220" xfId="225"/>
    <cellStyle name="Обычный 220 2" xfId="226"/>
    <cellStyle name="Обычный 220 3" xfId="227"/>
    <cellStyle name="Обычный 220 4" xfId="228"/>
    <cellStyle name="Обычный 23" xfId="229"/>
    <cellStyle name="Обычный 24" xfId="230"/>
    <cellStyle name="Обычный 25" xfId="231"/>
    <cellStyle name="Обычный 26" xfId="232"/>
    <cellStyle name="Обычный 27" xfId="233"/>
    <cellStyle name="Обычный 28" xfId="234"/>
    <cellStyle name="Обычный 29" xfId="235"/>
    <cellStyle name="Обычный 3" xfId="2"/>
    <cellStyle name="Обычный 3 2" xfId="236"/>
    <cellStyle name="Обычный 30" xfId="237"/>
    <cellStyle name="Обычный 31" xfId="238"/>
    <cellStyle name="Обычный 32" xfId="239"/>
    <cellStyle name="Обычный 33" xfId="240"/>
    <cellStyle name="Обычный 34" xfId="241"/>
    <cellStyle name="Обычный 35" xfId="242"/>
    <cellStyle name="Обычный 36" xfId="243"/>
    <cellStyle name="Обычный 37" xfId="244"/>
    <cellStyle name="Обычный 38" xfId="245"/>
    <cellStyle name="Обычный 39" xfId="246"/>
    <cellStyle name="Обычный 4" xfId="3"/>
    <cellStyle name="Обычный 4 2" xfId="10"/>
    <cellStyle name="Обычный 4 3" xfId="247"/>
    <cellStyle name="Обычный 40" xfId="248"/>
    <cellStyle name="Обычный 41" xfId="249"/>
    <cellStyle name="Обычный 42" xfId="250"/>
    <cellStyle name="Обычный 43" xfId="251"/>
    <cellStyle name="Обычный 436 3 3 2 2 3 2 3" xfId="252"/>
    <cellStyle name="Обычный 436 3 3 2 4" xfId="253"/>
    <cellStyle name="Обычный 44" xfId="254"/>
    <cellStyle name="Обычный 45" xfId="255"/>
    <cellStyle name="Обычный 46" xfId="256"/>
    <cellStyle name="Обычный 47" xfId="257"/>
    <cellStyle name="Обычный 48" xfId="258"/>
    <cellStyle name="Обычный 49" xfId="259"/>
    <cellStyle name="Обычный 5" xfId="4"/>
    <cellStyle name="Обычный 5 2" xfId="260"/>
    <cellStyle name="Обычный 50" xfId="261"/>
    <cellStyle name="Обычный 50 2" xfId="262"/>
    <cellStyle name="Обычный 51" xfId="18"/>
    <cellStyle name="Обычный 51 2" xfId="263"/>
    <cellStyle name="Обычный 51 2 2" xfId="264"/>
    <cellStyle name="Обычный 51 2 3" xfId="265"/>
    <cellStyle name="Обычный 51 2 4" xfId="266"/>
    <cellStyle name="Обычный 52" xfId="22"/>
    <cellStyle name="Обычный 52 2" xfId="267"/>
    <cellStyle name="Обычный 52 2 2" xfId="268"/>
    <cellStyle name="Обычный 52 2 3" xfId="269"/>
    <cellStyle name="Обычный 52 2 4" xfId="270"/>
    <cellStyle name="Обычный 53" xfId="20"/>
    <cellStyle name="Обычный 53 2" xfId="271"/>
    <cellStyle name="Обычный 53 2 2" xfId="272"/>
    <cellStyle name="Обычный 53 2 3" xfId="273"/>
    <cellStyle name="Обычный 53 2 4" xfId="274"/>
    <cellStyle name="Обычный 54" xfId="275"/>
    <cellStyle name="Обычный 54 2" xfId="276"/>
    <cellStyle name="Обычный 55" xfId="277"/>
    <cellStyle name="Обычный 56" xfId="278"/>
    <cellStyle name="Обычный 57" xfId="279"/>
    <cellStyle name="Обычный 58" xfId="280"/>
    <cellStyle name="Обычный 59" xfId="281"/>
    <cellStyle name="Обычный 6" xfId="9"/>
    <cellStyle name="Обычный 6 2" xfId="282"/>
    <cellStyle name="Обычный 60" xfId="283"/>
    <cellStyle name="Обычный 61" xfId="284"/>
    <cellStyle name="Обычный 62" xfId="285"/>
    <cellStyle name="Обычный 622 2 2 3" xfId="286"/>
    <cellStyle name="Обычный 622 2 2 3 2 3" xfId="287"/>
    <cellStyle name="Обычный 622 2 2 3 2 3 3 2" xfId="288"/>
    <cellStyle name="Обычный 622 4 3 4" xfId="289"/>
    <cellStyle name="Обычный 622 4 3 4 2 2 2 2 3" xfId="12"/>
    <cellStyle name="Обычный 622 4 3 4 2 3 2" xfId="290"/>
    <cellStyle name="Обычный 622 4 3 4 2 3 2 2" xfId="291"/>
    <cellStyle name="Обычный 622 4 3 4 4 2" xfId="292"/>
    <cellStyle name="Обычный 622 4 3 4 4 2 2" xfId="293"/>
    <cellStyle name="Обычный 622 5" xfId="294"/>
    <cellStyle name="Обычный 622 5 4" xfId="295"/>
    <cellStyle name="Обычный 624 2" xfId="296"/>
    <cellStyle name="Обычный 63" xfId="13"/>
    <cellStyle name="Обычный 63 2" xfId="297"/>
    <cellStyle name="Обычный 63 3" xfId="298"/>
    <cellStyle name="Обычный 63 4" xfId="299"/>
    <cellStyle name="Обычный 64" xfId="16"/>
    <cellStyle name="Обычный 64 2" xfId="300"/>
    <cellStyle name="Обычный 64 3" xfId="301"/>
    <cellStyle name="Обычный 64 4" xfId="302"/>
    <cellStyle name="Обычный 65" xfId="14"/>
    <cellStyle name="Обычный 65 2" xfId="303"/>
    <cellStyle name="Обычный 65 3" xfId="304"/>
    <cellStyle name="Обычный 65 4" xfId="305"/>
    <cellStyle name="Обычный 66" xfId="17"/>
    <cellStyle name="Обычный 66 2" xfId="306"/>
    <cellStyle name="Обычный 66 3" xfId="307"/>
    <cellStyle name="Обычный 66 4" xfId="308"/>
    <cellStyle name="Обычный 67" xfId="15"/>
    <cellStyle name="Обычный 67 2" xfId="309"/>
    <cellStyle name="Обычный 67 3" xfId="310"/>
    <cellStyle name="Обычный 67 4" xfId="311"/>
    <cellStyle name="Обычный 68" xfId="19"/>
    <cellStyle name="Обычный 68 2" xfId="312"/>
    <cellStyle name="Обычный 68 3" xfId="313"/>
    <cellStyle name="Обычный 68 4" xfId="314"/>
    <cellStyle name="Обычный 69" xfId="315"/>
    <cellStyle name="Обычный 7" xfId="316"/>
    <cellStyle name="Обычный 70" xfId="317"/>
    <cellStyle name="Обычный 71" xfId="318"/>
    <cellStyle name="Обычный 72" xfId="319"/>
    <cellStyle name="Обычный 73" xfId="320"/>
    <cellStyle name="Обычный 74" xfId="321"/>
    <cellStyle name="Обычный 75" xfId="322"/>
    <cellStyle name="Обычный 76" xfId="323"/>
    <cellStyle name="Обычный 77" xfId="324"/>
    <cellStyle name="Обычный 78" xfId="325"/>
    <cellStyle name="Обычный 79" xfId="326"/>
    <cellStyle name="Обычный 79 2" xfId="327"/>
    <cellStyle name="Обычный 8" xfId="328"/>
    <cellStyle name="Обычный 80" xfId="329"/>
    <cellStyle name="Обычный 80 2" xfId="330"/>
    <cellStyle name="Обычный 81" xfId="331"/>
    <cellStyle name="Обычный 81 2" xfId="332"/>
    <cellStyle name="Обычный 82" xfId="333"/>
    <cellStyle name="Обычный 82 2" xfId="334"/>
    <cellStyle name="Обычный 83" xfId="335"/>
    <cellStyle name="Обычный 83 2" xfId="336"/>
    <cellStyle name="Обычный 84" xfId="337"/>
    <cellStyle name="Обычный 84 2" xfId="338"/>
    <cellStyle name="Обычный 85" xfId="339"/>
    <cellStyle name="Обычный 85 2" xfId="340"/>
    <cellStyle name="Обычный 86" xfId="341"/>
    <cellStyle name="Обычный 86 2" xfId="342"/>
    <cellStyle name="Обычный 87" xfId="343"/>
    <cellStyle name="Обычный 87 2" xfId="344"/>
    <cellStyle name="Обычный 88" xfId="345"/>
    <cellStyle name="Обычный 88 2" xfId="346"/>
    <cellStyle name="Обычный 89" xfId="347"/>
    <cellStyle name="Обычный 89 2" xfId="348"/>
    <cellStyle name="Обычный 9" xfId="349"/>
    <cellStyle name="Обычный 90" xfId="350"/>
    <cellStyle name="Обычный 90 2" xfId="351"/>
    <cellStyle name="Обычный 91" xfId="352"/>
    <cellStyle name="Обычный 91 2" xfId="353"/>
    <cellStyle name="Обычный 92" xfId="354"/>
    <cellStyle name="Обычный 92 2" xfId="355"/>
    <cellStyle name="Обычный 93" xfId="356"/>
    <cellStyle name="Обычный 93 2" xfId="357"/>
    <cellStyle name="Обычный 94" xfId="358"/>
    <cellStyle name="Обычный 94 2" xfId="359"/>
    <cellStyle name="Обычный 95" xfId="360"/>
    <cellStyle name="Обычный 95 2" xfId="361"/>
    <cellStyle name="Обычный 96" xfId="362"/>
    <cellStyle name="Обычный 96 2" xfId="363"/>
    <cellStyle name="Обычный 97" xfId="364"/>
    <cellStyle name="Обычный 97 2" xfId="365"/>
    <cellStyle name="Обычный 98" xfId="366"/>
    <cellStyle name="Обычный 98 2" xfId="367"/>
    <cellStyle name="Обычный 99" xfId="368"/>
    <cellStyle name="Обычный 99 2" xfId="369"/>
    <cellStyle name="Финансовый" xfId="8" builtinId="3"/>
    <cellStyle name="Финансовый 12" xfId="370"/>
    <cellStyle name="Финансовый 29" xfId="371"/>
    <cellStyle name="Финансовый 4 2" xfId="372"/>
    <cellStyle name="Финансовый 41" xfId="373"/>
    <cellStyle name="Финансовый 9" xfId="3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63"/>
  <sheetViews>
    <sheetView tabSelected="1" view="pageBreakPreview" zoomScale="85" zoomScaleSheetLayoutView="85" workbookViewId="0">
      <pane xSplit="2" ySplit="4" topLeftCell="AE31" activePane="bottomRight" state="frozen"/>
      <selection pane="topRight" activeCell="C1" sqref="C1"/>
      <selection pane="bottomLeft" activeCell="A5" sqref="A5"/>
      <selection pane="bottomRight" activeCell="AE2" sqref="AE2:AH2"/>
    </sheetView>
  </sheetViews>
  <sheetFormatPr defaultColWidth="8.85546875" defaultRowHeight="15" x14ac:dyDescent="0.25"/>
  <cols>
    <col min="1" max="1" width="17.42578125" style="1" customWidth="1"/>
    <col min="2" max="2" width="38" style="1" customWidth="1"/>
    <col min="3" max="4" width="10.28515625" style="1" customWidth="1"/>
    <col min="5" max="5" width="10.42578125" style="1" customWidth="1"/>
    <col min="6" max="8" width="6.42578125" style="1" customWidth="1"/>
    <col min="9" max="9" width="11.28515625" style="1" customWidth="1"/>
    <col min="10" max="10" width="9.28515625" style="1" customWidth="1"/>
    <col min="11" max="11" width="12.42578125" style="1" customWidth="1"/>
    <col min="12" max="12" width="10.140625" style="1" customWidth="1"/>
    <col min="13" max="14" width="6.42578125" style="1" customWidth="1"/>
    <col min="15" max="15" width="10.28515625" style="1" customWidth="1"/>
    <col min="16" max="16" width="9.42578125" style="1" customWidth="1"/>
    <col min="17" max="17" width="8.28515625" style="1" customWidth="1"/>
    <col min="18" max="18" width="10.42578125" style="1" customWidth="1"/>
    <col min="19" max="20" width="6.42578125" style="1" customWidth="1"/>
    <col min="21" max="21" width="13" style="1" customWidth="1"/>
    <col min="22" max="22" width="10.85546875" style="43" customWidth="1"/>
    <col min="23" max="23" width="6.42578125" style="1" customWidth="1"/>
    <col min="24" max="24" width="9.28515625" style="1" customWidth="1"/>
    <col min="25" max="27" width="6.42578125" style="1" customWidth="1"/>
    <col min="28" max="28" width="9.7109375" style="1" customWidth="1"/>
    <col min="29" max="31" width="6.42578125" style="1" customWidth="1"/>
    <col min="32" max="32" width="12.7109375" style="1" customWidth="1"/>
    <col min="33" max="35" width="6.42578125" style="1" customWidth="1"/>
    <col min="36" max="36" width="14.7109375" style="1" customWidth="1"/>
    <col min="37" max="41" width="6.42578125" style="1" customWidth="1"/>
    <col min="42" max="42" width="15.28515625" style="1" customWidth="1"/>
    <col min="43" max="44" width="6.42578125" style="1" customWidth="1"/>
    <col min="45" max="45" width="14.42578125" style="1" customWidth="1"/>
    <col min="46" max="46" width="16" style="1" customWidth="1"/>
    <col min="47" max="47" width="11.140625" style="1" customWidth="1"/>
    <col min="48" max="48" width="14.42578125" style="1" customWidth="1"/>
    <col min="49" max="49" width="6.42578125" style="1" customWidth="1"/>
    <col min="50" max="50" width="7.140625" style="1" customWidth="1"/>
    <col min="51" max="57" width="6.42578125" style="1" customWidth="1"/>
    <col min="58" max="58" width="10.140625" style="1" customWidth="1"/>
    <col min="59" max="60" width="6.42578125" style="1" customWidth="1"/>
    <col min="61" max="61" width="6.7109375" style="1" customWidth="1"/>
    <col min="62" max="62" width="6.42578125" style="1" customWidth="1"/>
    <col min="63" max="63" width="9.140625" style="1" customWidth="1"/>
    <col min="64" max="64" width="7.42578125" style="1" customWidth="1"/>
    <col min="65" max="65" width="10.42578125" style="1" customWidth="1"/>
    <col min="66" max="68" width="6.42578125" style="1" customWidth="1"/>
    <col min="69" max="69" width="11.140625" style="1" customWidth="1"/>
    <col min="70" max="70" width="10" style="1" customWidth="1"/>
    <col min="71" max="71" width="8.85546875" style="1" customWidth="1"/>
    <col min="72" max="72" width="7.42578125" style="1" customWidth="1"/>
    <col min="73" max="74" width="6.42578125" style="1" customWidth="1"/>
    <col min="75" max="75" width="11.140625" style="1" customWidth="1"/>
    <col min="76" max="76" width="9" style="1" customWidth="1"/>
    <col min="77" max="77" width="10.7109375" style="1" customWidth="1"/>
    <col min="78" max="78" width="10.42578125" style="1" customWidth="1"/>
    <col min="79" max="81" width="6.42578125" style="1" customWidth="1"/>
    <col min="82" max="82" width="12.85546875" style="1" customWidth="1"/>
    <col min="83" max="88" width="6.42578125" style="1" customWidth="1"/>
    <col min="89" max="89" width="9" style="66" customWidth="1"/>
    <col min="90" max="90" width="9" style="1" customWidth="1"/>
    <col min="91" max="92" width="6.42578125" style="1" customWidth="1"/>
    <col min="93" max="93" width="13.85546875" style="1" customWidth="1"/>
    <col min="94" max="94" width="19.28515625" style="1" customWidth="1"/>
    <col min="95" max="97" width="6.42578125" style="1" customWidth="1"/>
    <col min="98" max="98" width="8.42578125" style="1" customWidth="1"/>
    <col min="99" max="102" width="6.42578125" style="1" customWidth="1"/>
    <col min="103" max="103" width="9.28515625" style="1" customWidth="1"/>
    <col min="104" max="104" width="11.7109375" style="1" customWidth="1"/>
    <col min="105" max="106" width="6.42578125" style="1" customWidth="1"/>
    <col min="107" max="107" width="16" style="1" customWidth="1"/>
    <col min="108" max="108" width="15.42578125" style="4" customWidth="1"/>
    <col min="109" max="109" width="13.42578125" style="4" customWidth="1"/>
    <col min="110" max="158" width="8.85546875" style="4"/>
    <col min="159" max="258" width="8.85546875" style="1"/>
    <col min="259" max="259" width="17.42578125" style="1" customWidth="1"/>
    <col min="260" max="260" width="26.85546875" style="1" customWidth="1"/>
    <col min="261" max="262" width="10.28515625" style="1" customWidth="1"/>
    <col min="263" max="269" width="6.42578125" style="1" customWidth="1"/>
    <col min="270" max="270" width="14" style="1" customWidth="1"/>
    <col min="271" max="275" width="6.42578125" style="1" customWidth="1"/>
    <col min="276" max="276" width="14.42578125" style="1" customWidth="1"/>
    <col min="277" max="281" width="6.42578125" style="1" customWidth="1"/>
    <col min="282" max="282" width="14.28515625" style="1" customWidth="1"/>
    <col min="283" max="285" width="6.42578125" style="1" customWidth="1"/>
    <col min="286" max="286" width="11.140625" style="1" customWidth="1"/>
    <col min="287" max="291" width="6.42578125" style="1" customWidth="1"/>
    <col min="292" max="292" width="15.28515625" style="1" customWidth="1"/>
    <col min="293" max="297" width="6.42578125" style="1" customWidth="1"/>
    <col min="298" max="298" width="15" style="1" customWidth="1"/>
    <col min="299" max="309" width="6.42578125" style="1" customWidth="1"/>
    <col min="310" max="310" width="11.7109375" style="1" customWidth="1"/>
    <col min="311" max="333" width="6.42578125" style="1" customWidth="1"/>
    <col min="334" max="334" width="6.7109375" style="1" customWidth="1"/>
    <col min="335" max="339" width="6.42578125" style="1" customWidth="1"/>
    <col min="340" max="340" width="7.42578125" style="1" customWidth="1"/>
    <col min="341" max="343" width="6.42578125" style="1" customWidth="1"/>
    <col min="344" max="344" width="12.85546875" style="1" customWidth="1"/>
    <col min="345" max="351" width="6.42578125" style="1" customWidth="1"/>
    <col min="352" max="352" width="9" style="1" customWidth="1"/>
    <col min="353" max="355" width="6.42578125" style="1" customWidth="1"/>
    <col min="356" max="356" width="19.28515625" style="1" customWidth="1"/>
    <col min="357" max="359" width="6.42578125" style="1" customWidth="1"/>
    <col min="360" max="360" width="8.42578125" style="1" customWidth="1"/>
    <col min="361" max="365" width="6.42578125" style="1" customWidth="1"/>
    <col min="366" max="514" width="8.85546875" style="1"/>
    <col min="515" max="515" width="17.42578125" style="1" customWidth="1"/>
    <col min="516" max="516" width="26.85546875" style="1" customWidth="1"/>
    <col min="517" max="518" width="10.28515625" style="1" customWidth="1"/>
    <col min="519" max="525" width="6.42578125" style="1" customWidth="1"/>
    <col min="526" max="526" width="14" style="1" customWidth="1"/>
    <col min="527" max="531" width="6.42578125" style="1" customWidth="1"/>
    <col min="532" max="532" width="14.42578125" style="1" customWidth="1"/>
    <col min="533" max="537" width="6.42578125" style="1" customWidth="1"/>
    <col min="538" max="538" width="14.28515625" style="1" customWidth="1"/>
    <col min="539" max="541" width="6.42578125" style="1" customWidth="1"/>
    <col min="542" max="542" width="11.140625" style="1" customWidth="1"/>
    <col min="543" max="547" width="6.42578125" style="1" customWidth="1"/>
    <col min="548" max="548" width="15.28515625" style="1" customWidth="1"/>
    <col min="549" max="553" width="6.42578125" style="1" customWidth="1"/>
    <col min="554" max="554" width="15" style="1" customWidth="1"/>
    <col min="555" max="565" width="6.42578125" style="1" customWidth="1"/>
    <col min="566" max="566" width="11.7109375" style="1" customWidth="1"/>
    <col min="567" max="589" width="6.42578125" style="1" customWidth="1"/>
    <col min="590" max="590" width="6.7109375" style="1" customWidth="1"/>
    <col min="591" max="595" width="6.42578125" style="1" customWidth="1"/>
    <col min="596" max="596" width="7.42578125" style="1" customWidth="1"/>
    <col min="597" max="599" width="6.42578125" style="1" customWidth="1"/>
    <col min="600" max="600" width="12.85546875" style="1" customWidth="1"/>
    <col min="601" max="607" width="6.42578125" style="1" customWidth="1"/>
    <col min="608" max="608" width="9" style="1" customWidth="1"/>
    <col min="609" max="611" width="6.42578125" style="1" customWidth="1"/>
    <col min="612" max="612" width="19.28515625" style="1" customWidth="1"/>
    <col min="613" max="615" width="6.42578125" style="1" customWidth="1"/>
    <col min="616" max="616" width="8.42578125" style="1" customWidth="1"/>
    <col min="617" max="621" width="6.42578125" style="1" customWidth="1"/>
    <col min="622" max="770" width="8.85546875" style="1"/>
    <col min="771" max="771" width="17.42578125" style="1" customWidth="1"/>
    <col min="772" max="772" width="26.85546875" style="1" customWidth="1"/>
    <col min="773" max="774" width="10.28515625" style="1" customWidth="1"/>
    <col min="775" max="781" width="6.42578125" style="1" customWidth="1"/>
    <col min="782" max="782" width="14" style="1" customWidth="1"/>
    <col min="783" max="787" width="6.42578125" style="1" customWidth="1"/>
    <col min="788" max="788" width="14.42578125" style="1" customWidth="1"/>
    <col min="789" max="793" width="6.42578125" style="1" customWidth="1"/>
    <col min="794" max="794" width="14.28515625" style="1" customWidth="1"/>
    <col min="795" max="797" width="6.42578125" style="1" customWidth="1"/>
    <col min="798" max="798" width="11.140625" style="1" customWidth="1"/>
    <col min="799" max="803" width="6.42578125" style="1" customWidth="1"/>
    <col min="804" max="804" width="15.28515625" style="1" customWidth="1"/>
    <col min="805" max="809" width="6.42578125" style="1" customWidth="1"/>
    <col min="810" max="810" width="15" style="1" customWidth="1"/>
    <col min="811" max="821" width="6.42578125" style="1" customWidth="1"/>
    <col min="822" max="822" width="11.7109375" style="1" customWidth="1"/>
    <col min="823" max="845" width="6.42578125" style="1" customWidth="1"/>
    <col min="846" max="846" width="6.7109375" style="1" customWidth="1"/>
    <col min="847" max="851" width="6.42578125" style="1" customWidth="1"/>
    <col min="852" max="852" width="7.42578125" style="1" customWidth="1"/>
    <col min="853" max="855" width="6.42578125" style="1" customWidth="1"/>
    <col min="856" max="856" width="12.85546875" style="1" customWidth="1"/>
    <col min="857" max="863" width="6.42578125" style="1" customWidth="1"/>
    <col min="864" max="864" width="9" style="1" customWidth="1"/>
    <col min="865" max="867" width="6.42578125" style="1" customWidth="1"/>
    <col min="868" max="868" width="19.28515625" style="1" customWidth="1"/>
    <col min="869" max="871" width="6.42578125" style="1" customWidth="1"/>
    <col min="872" max="872" width="8.42578125" style="1" customWidth="1"/>
    <col min="873" max="877" width="6.42578125" style="1" customWidth="1"/>
    <col min="878" max="1026" width="8.85546875" style="1"/>
    <col min="1027" max="1027" width="17.42578125" style="1" customWidth="1"/>
    <col min="1028" max="1028" width="26.85546875" style="1" customWidth="1"/>
    <col min="1029" max="1030" width="10.28515625" style="1" customWidth="1"/>
    <col min="1031" max="1037" width="6.42578125" style="1" customWidth="1"/>
    <col min="1038" max="1038" width="14" style="1" customWidth="1"/>
    <col min="1039" max="1043" width="6.42578125" style="1" customWidth="1"/>
    <col min="1044" max="1044" width="14.42578125" style="1" customWidth="1"/>
    <col min="1045" max="1049" width="6.42578125" style="1" customWidth="1"/>
    <col min="1050" max="1050" width="14.28515625" style="1" customWidth="1"/>
    <col min="1051" max="1053" width="6.42578125" style="1" customWidth="1"/>
    <col min="1054" max="1054" width="11.140625" style="1" customWidth="1"/>
    <col min="1055" max="1059" width="6.42578125" style="1" customWidth="1"/>
    <col min="1060" max="1060" width="15.28515625" style="1" customWidth="1"/>
    <col min="1061" max="1065" width="6.42578125" style="1" customWidth="1"/>
    <col min="1066" max="1066" width="15" style="1" customWidth="1"/>
    <col min="1067" max="1077" width="6.42578125" style="1" customWidth="1"/>
    <col min="1078" max="1078" width="11.7109375" style="1" customWidth="1"/>
    <col min="1079" max="1101" width="6.42578125" style="1" customWidth="1"/>
    <col min="1102" max="1102" width="6.7109375" style="1" customWidth="1"/>
    <col min="1103" max="1107" width="6.42578125" style="1" customWidth="1"/>
    <col min="1108" max="1108" width="7.42578125" style="1" customWidth="1"/>
    <col min="1109" max="1111" width="6.42578125" style="1" customWidth="1"/>
    <col min="1112" max="1112" width="12.85546875" style="1" customWidth="1"/>
    <col min="1113" max="1119" width="6.42578125" style="1" customWidth="1"/>
    <col min="1120" max="1120" width="9" style="1" customWidth="1"/>
    <col min="1121" max="1123" width="6.42578125" style="1" customWidth="1"/>
    <col min="1124" max="1124" width="19.28515625" style="1" customWidth="1"/>
    <col min="1125" max="1127" width="6.42578125" style="1" customWidth="1"/>
    <col min="1128" max="1128" width="8.42578125" style="1" customWidth="1"/>
    <col min="1129" max="1133" width="6.42578125" style="1" customWidth="1"/>
    <col min="1134" max="1282" width="8.85546875" style="1"/>
    <col min="1283" max="1283" width="17.42578125" style="1" customWidth="1"/>
    <col min="1284" max="1284" width="26.85546875" style="1" customWidth="1"/>
    <col min="1285" max="1286" width="10.28515625" style="1" customWidth="1"/>
    <col min="1287" max="1293" width="6.42578125" style="1" customWidth="1"/>
    <col min="1294" max="1294" width="14" style="1" customWidth="1"/>
    <col min="1295" max="1299" width="6.42578125" style="1" customWidth="1"/>
    <col min="1300" max="1300" width="14.42578125" style="1" customWidth="1"/>
    <col min="1301" max="1305" width="6.42578125" style="1" customWidth="1"/>
    <col min="1306" max="1306" width="14.28515625" style="1" customWidth="1"/>
    <col min="1307" max="1309" width="6.42578125" style="1" customWidth="1"/>
    <col min="1310" max="1310" width="11.140625" style="1" customWidth="1"/>
    <col min="1311" max="1315" width="6.42578125" style="1" customWidth="1"/>
    <col min="1316" max="1316" width="15.28515625" style="1" customWidth="1"/>
    <col min="1317" max="1321" width="6.42578125" style="1" customWidth="1"/>
    <col min="1322" max="1322" width="15" style="1" customWidth="1"/>
    <col min="1323" max="1333" width="6.42578125" style="1" customWidth="1"/>
    <col min="1334" max="1334" width="11.7109375" style="1" customWidth="1"/>
    <col min="1335" max="1357" width="6.42578125" style="1" customWidth="1"/>
    <col min="1358" max="1358" width="6.7109375" style="1" customWidth="1"/>
    <col min="1359" max="1363" width="6.42578125" style="1" customWidth="1"/>
    <col min="1364" max="1364" width="7.42578125" style="1" customWidth="1"/>
    <col min="1365" max="1367" width="6.42578125" style="1" customWidth="1"/>
    <col min="1368" max="1368" width="12.85546875" style="1" customWidth="1"/>
    <col min="1369" max="1375" width="6.42578125" style="1" customWidth="1"/>
    <col min="1376" max="1376" width="9" style="1" customWidth="1"/>
    <col min="1377" max="1379" width="6.42578125" style="1" customWidth="1"/>
    <col min="1380" max="1380" width="19.28515625" style="1" customWidth="1"/>
    <col min="1381" max="1383" width="6.42578125" style="1" customWidth="1"/>
    <col min="1384" max="1384" width="8.42578125" style="1" customWidth="1"/>
    <col min="1385" max="1389" width="6.42578125" style="1" customWidth="1"/>
    <col min="1390" max="1538" width="8.85546875" style="1"/>
    <col min="1539" max="1539" width="17.42578125" style="1" customWidth="1"/>
    <col min="1540" max="1540" width="26.85546875" style="1" customWidth="1"/>
    <col min="1541" max="1542" width="10.28515625" style="1" customWidth="1"/>
    <col min="1543" max="1549" width="6.42578125" style="1" customWidth="1"/>
    <col min="1550" max="1550" width="14" style="1" customWidth="1"/>
    <col min="1551" max="1555" width="6.42578125" style="1" customWidth="1"/>
    <col min="1556" max="1556" width="14.42578125" style="1" customWidth="1"/>
    <col min="1557" max="1561" width="6.42578125" style="1" customWidth="1"/>
    <col min="1562" max="1562" width="14.28515625" style="1" customWidth="1"/>
    <col min="1563" max="1565" width="6.42578125" style="1" customWidth="1"/>
    <col min="1566" max="1566" width="11.140625" style="1" customWidth="1"/>
    <col min="1567" max="1571" width="6.42578125" style="1" customWidth="1"/>
    <col min="1572" max="1572" width="15.28515625" style="1" customWidth="1"/>
    <col min="1573" max="1577" width="6.42578125" style="1" customWidth="1"/>
    <col min="1578" max="1578" width="15" style="1" customWidth="1"/>
    <col min="1579" max="1589" width="6.42578125" style="1" customWidth="1"/>
    <col min="1590" max="1590" width="11.7109375" style="1" customWidth="1"/>
    <col min="1591" max="1613" width="6.42578125" style="1" customWidth="1"/>
    <col min="1614" max="1614" width="6.7109375" style="1" customWidth="1"/>
    <col min="1615" max="1619" width="6.42578125" style="1" customWidth="1"/>
    <col min="1620" max="1620" width="7.42578125" style="1" customWidth="1"/>
    <col min="1621" max="1623" width="6.42578125" style="1" customWidth="1"/>
    <col min="1624" max="1624" width="12.85546875" style="1" customWidth="1"/>
    <col min="1625" max="1631" width="6.42578125" style="1" customWidth="1"/>
    <col min="1632" max="1632" width="9" style="1" customWidth="1"/>
    <col min="1633" max="1635" width="6.42578125" style="1" customWidth="1"/>
    <col min="1636" max="1636" width="19.28515625" style="1" customWidth="1"/>
    <col min="1637" max="1639" width="6.42578125" style="1" customWidth="1"/>
    <col min="1640" max="1640" width="8.42578125" style="1" customWidth="1"/>
    <col min="1641" max="1645" width="6.42578125" style="1" customWidth="1"/>
    <col min="1646" max="1794" width="8.85546875" style="1"/>
    <col min="1795" max="1795" width="17.42578125" style="1" customWidth="1"/>
    <col min="1796" max="1796" width="26.85546875" style="1" customWidth="1"/>
    <col min="1797" max="1798" width="10.28515625" style="1" customWidth="1"/>
    <col min="1799" max="1805" width="6.42578125" style="1" customWidth="1"/>
    <col min="1806" max="1806" width="14" style="1" customWidth="1"/>
    <col min="1807" max="1811" width="6.42578125" style="1" customWidth="1"/>
    <col min="1812" max="1812" width="14.42578125" style="1" customWidth="1"/>
    <col min="1813" max="1817" width="6.42578125" style="1" customWidth="1"/>
    <col min="1818" max="1818" width="14.28515625" style="1" customWidth="1"/>
    <col min="1819" max="1821" width="6.42578125" style="1" customWidth="1"/>
    <col min="1822" max="1822" width="11.140625" style="1" customWidth="1"/>
    <col min="1823" max="1827" width="6.42578125" style="1" customWidth="1"/>
    <col min="1828" max="1828" width="15.28515625" style="1" customWidth="1"/>
    <col min="1829" max="1833" width="6.42578125" style="1" customWidth="1"/>
    <col min="1834" max="1834" width="15" style="1" customWidth="1"/>
    <col min="1835" max="1845" width="6.42578125" style="1" customWidth="1"/>
    <col min="1846" max="1846" width="11.7109375" style="1" customWidth="1"/>
    <col min="1847" max="1869" width="6.42578125" style="1" customWidth="1"/>
    <col min="1870" max="1870" width="6.7109375" style="1" customWidth="1"/>
    <col min="1871" max="1875" width="6.42578125" style="1" customWidth="1"/>
    <col min="1876" max="1876" width="7.42578125" style="1" customWidth="1"/>
    <col min="1877" max="1879" width="6.42578125" style="1" customWidth="1"/>
    <col min="1880" max="1880" width="12.85546875" style="1" customWidth="1"/>
    <col min="1881" max="1887" width="6.42578125" style="1" customWidth="1"/>
    <col min="1888" max="1888" width="9" style="1" customWidth="1"/>
    <col min="1889" max="1891" width="6.42578125" style="1" customWidth="1"/>
    <col min="1892" max="1892" width="19.28515625" style="1" customWidth="1"/>
    <col min="1893" max="1895" width="6.42578125" style="1" customWidth="1"/>
    <col min="1896" max="1896" width="8.42578125" style="1" customWidth="1"/>
    <col min="1897" max="1901" width="6.42578125" style="1" customWidth="1"/>
    <col min="1902" max="2050" width="8.85546875" style="1"/>
    <col min="2051" max="2051" width="17.42578125" style="1" customWidth="1"/>
    <col min="2052" max="2052" width="26.85546875" style="1" customWidth="1"/>
    <col min="2053" max="2054" width="10.28515625" style="1" customWidth="1"/>
    <col min="2055" max="2061" width="6.42578125" style="1" customWidth="1"/>
    <col min="2062" max="2062" width="14" style="1" customWidth="1"/>
    <col min="2063" max="2067" width="6.42578125" style="1" customWidth="1"/>
    <col min="2068" max="2068" width="14.42578125" style="1" customWidth="1"/>
    <col min="2069" max="2073" width="6.42578125" style="1" customWidth="1"/>
    <col min="2074" max="2074" width="14.28515625" style="1" customWidth="1"/>
    <col min="2075" max="2077" width="6.42578125" style="1" customWidth="1"/>
    <col min="2078" max="2078" width="11.140625" style="1" customWidth="1"/>
    <col min="2079" max="2083" width="6.42578125" style="1" customWidth="1"/>
    <col min="2084" max="2084" width="15.28515625" style="1" customWidth="1"/>
    <col min="2085" max="2089" width="6.42578125" style="1" customWidth="1"/>
    <col min="2090" max="2090" width="15" style="1" customWidth="1"/>
    <col min="2091" max="2101" width="6.42578125" style="1" customWidth="1"/>
    <col min="2102" max="2102" width="11.7109375" style="1" customWidth="1"/>
    <col min="2103" max="2125" width="6.42578125" style="1" customWidth="1"/>
    <col min="2126" max="2126" width="6.7109375" style="1" customWidth="1"/>
    <col min="2127" max="2131" width="6.42578125" style="1" customWidth="1"/>
    <col min="2132" max="2132" width="7.42578125" style="1" customWidth="1"/>
    <col min="2133" max="2135" width="6.42578125" style="1" customWidth="1"/>
    <col min="2136" max="2136" width="12.85546875" style="1" customWidth="1"/>
    <col min="2137" max="2143" width="6.42578125" style="1" customWidth="1"/>
    <col min="2144" max="2144" width="9" style="1" customWidth="1"/>
    <col min="2145" max="2147" width="6.42578125" style="1" customWidth="1"/>
    <col min="2148" max="2148" width="19.28515625" style="1" customWidth="1"/>
    <col min="2149" max="2151" width="6.42578125" style="1" customWidth="1"/>
    <col min="2152" max="2152" width="8.42578125" style="1" customWidth="1"/>
    <col min="2153" max="2157" width="6.42578125" style="1" customWidth="1"/>
    <col min="2158" max="2306" width="8.85546875" style="1"/>
    <col min="2307" max="2307" width="17.42578125" style="1" customWidth="1"/>
    <col min="2308" max="2308" width="26.85546875" style="1" customWidth="1"/>
    <col min="2309" max="2310" width="10.28515625" style="1" customWidth="1"/>
    <col min="2311" max="2317" width="6.42578125" style="1" customWidth="1"/>
    <col min="2318" max="2318" width="14" style="1" customWidth="1"/>
    <col min="2319" max="2323" width="6.42578125" style="1" customWidth="1"/>
    <col min="2324" max="2324" width="14.42578125" style="1" customWidth="1"/>
    <col min="2325" max="2329" width="6.42578125" style="1" customWidth="1"/>
    <col min="2330" max="2330" width="14.28515625" style="1" customWidth="1"/>
    <col min="2331" max="2333" width="6.42578125" style="1" customWidth="1"/>
    <col min="2334" max="2334" width="11.140625" style="1" customWidth="1"/>
    <col min="2335" max="2339" width="6.42578125" style="1" customWidth="1"/>
    <col min="2340" max="2340" width="15.28515625" style="1" customWidth="1"/>
    <col min="2341" max="2345" width="6.42578125" style="1" customWidth="1"/>
    <col min="2346" max="2346" width="15" style="1" customWidth="1"/>
    <col min="2347" max="2357" width="6.42578125" style="1" customWidth="1"/>
    <col min="2358" max="2358" width="11.7109375" style="1" customWidth="1"/>
    <col min="2359" max="2381" width="6.42578125" style="1" customWidth="1"/>
    <col min="2382" max="2382" width="6.7109375" style="1" customWidth="1"/>
    <col min="2383" max="2387" width="6.42578125" style="1" customWidth="1"/>
    <col min="2388" max="2388" width="7.42578125" style="1" customWidth="1"/>
    <col min="2389" max="2391" width="6.42578125" style="1" customWidth="1"/>
    <col min="2392" max="2392" width="12.85546875" style="1" customWidth="1"/>
    <col min="2393" max="2399" width="6.42578125" style="1" customWidth="1"/>
    <col min="2400" max="2400" width="9" style="1" customWidth="1"/>
    <col min="2401" max="2403" width="6.42578125" style="1" customWidth="1"/>
    <col min="2404" max="2404" width="19.28515625" style="1" customWidth="1"/>
    <col min="2405" max="2407" width="6.42578125" style="1" customWidth="1"/>
    <col min="2408" max="2408" width="8.42578125" style="1" customWidth="1"/>
    <col min="2409" max="2413" width="6.42578125" style="1" customWidth="1"/>
    <col min="2414" max="2562" width="8.85546875" style="1"/>
    <col min="2563" max="2563" width="17.42578125" style="1" customWidth="1"/>
    <col min="2564" max="2564" width="26.85546875" style="1" customWidth="1"/>
    <col min="2565" max="2566" width="10.28515625" style="1" customWidth="1"/>
    <col min="2567" max="2573" width="6.42578125" style="1" customWidth="1"/>
    <col min="2574" max="2574" width="14" style="1" customWidth="1"/>
    <col min="2575" max="2579" width="6.42578125" style="1" customWidth="1"/>
    <col min="2580" max="2580" width="14.42578125" style="1" customWidth="1"/>
    <col min="2581" max="2585" width="6.42578125" style="1" customWidth="1"/>
    <col min="2586" max="2586" width="14.28515625" style="1" customWidth="1"/>
    <col min="2587" max="2589" width="6.42578125" style="1" customWidth="1"/>
    <col min="2590" max="2590" width="11.140625" style="1" customWidth="1"/>
    <col min="2591" max="2595" width="6.42578125" style="1" customWidth="1"/>
    <col min="2596" max="2596" width="15.28515625" style="1" customWidth="1"/>
    <col min="2597" max="2601" width="6.42578125" style="1" customWidth="1"/>
    <col min="2602" max="2602" width="15" style="1" customWidth="1"/>
    <col min="2603" max="2613" width="6.42578125" style="1" customWidth="1"/>
    <col min="2614" max="2614" width="11.7109375" style="1" customWidth="1"/>
    <col min="2615" max="2637" width="6.42578125" style="1" customWidth="1"/>
    <col min="2638" max="2638" width="6.7109375" style="1" customWidth="1"/>
    <col min="2639" max="2643" width="6.42578125" style="1" customWidth="1"/>
    <col min="2644" max="2644" width="7.42578125" style="1" customWidth="1"/>
    <col min="2645" max="2647" width="6.42578125" style="1" customWidth="1"/>
    <col min="2648" max="2648" width="12.85546875" style="1" customWidth="1"/>
    <col min="2649" max="2655" width="6.42578125" style="1" customWidth="1"/>
    <col min="2656" max="2656" width="9" style="1" customWidth="1"/>
    <col min="2657" max="2659" width="6.42578125" style="1" customWidth="1"/>
    <col min="2660" max="2660" width="19.28515625" style="1" customWidth="1"/>
    <col min="2661" max="2663" width="6.42578125" style="1" customWidth="1"/>
    <col min="2664" max="2664" width="8.42578125" style="1" customWidth="1"/>
    <col min="2665" max="2669" width="6.42578125" style="1" customWidth="1"/>
    <col min="2670" max="2818" width="8.85546875" style="1"/>
    <col min="2819" max="2819" width="17.42578125" style="1" customWidth="1"/>
    <col min="2820" max="2820" width="26.85546875" style="1" customWidth="1"/>
    <col min="2821" max="2822" width="10.28515625" style="1" customWidth="1"/>
    <col min="2823" max="2829" width="6.42578125" style="1" customWidth="1"/>
    <col min="2830" max="2830" width="14" style="1" customWidth="1"/>
    <col min="2831" max="2835" width="6.42578125" style="1" customWidth="1"/>
    <col min="2836" max="2836" width="14.42578125" style="1" customWidth="1"/>
    <col min="2837" max="2841" width="6.42578125" style="1" customWidth="1"/>
    <col min="2842" max="2842" width="14.28515625" style="1" customWidth="1"/>
    <col min="2843" max="2845" width="6.42578125" style="1" customWidth="1"/>
    <col min="2846" max="2846" width="11.140625" style="1" customWidth="1"/>
    <col min="2847" max="2851" width="6.42578125" style="1" customWidth="1"/>
    <col min="2852" max="2852" width="15.28515625" style="1" customWidth="1"/>
    <col min="2853" max="2857" width="6.42578125" style="1" customWidth="1"/>
    <col min="2858" max="2858" width="15" style="1" customWidth="1"/>
    <col min="2859" max="2869" width="6.42578125" style="1" customWidth="1"/>
    <col min="2870" max="2870" width="11.7109375" style="1" customWidth="1"/>
    <col min="2871" max="2893" width="6.42578125" style="1" customWidth="1"/>
    <col min="2894" max="2894" width="6.7109375" style="1" customWidth="1"/>
    <col min="2895" max="2899" width="6.42578125" style="1" customWidth="1"/>
    <col min="2900" max="2900" width="7.42578125" style="1" customWidth="1"/>
    <col min="2901" max="2903" width="6.42578125" style="1" customWidth="1"/>
    <col min="2904" max="2904" width="12.85546875" style="1" customWidth="1"/>
    <col min="2905" max="2911" width="6.42578125" style="1" customWidth="1"/>
    <col min="2912" max="2912" width="9" style="1" customWidth="1"/>
    <col min="2913" max="2915" width="6.42578125" style="1" customWidth="1"/>
    <col min="2916" max="2916" width="19.28515625" style="1" customWidth="1"/>
    <col min="2917" max="2919" width="6.42578125" style="1" customWidth="1"/>
    <col min="2920" max="2920" width="8.42578125" style="1" customWidth="1"/>
    <col min="2921" max="2925" width="6.42578125" style="1" customWidth="1"/>
    <col min="2926" max="3074" width="8.85546875" style="1"/>
    <col min="3075" max="3075" width="17.42578125" style="1" customWidth="1"/>
    <col min="3076" max="3076" width="26.85546875" style="1" customWidth="1"/>
    <col min="3077" max="3078" width="10.28515625" style="1" customWidth="1"/>
    <col min="3079" max="3085" width="6.42578125" style="1" customWidth="1"/>
    <col min="3086" max="3086" width="14" style="1" customWidth="1"/>
    <col min="3087" max="3091" width="6.42578125" style="1" customWidth="1"/>
    <col min="3092" max="3092" width="14.42578125" style="1" customWidth="1"/>
    <col min="3093" max="3097" width="6.42578125" style="1" customWidth="1"/>
    <col min="3098" max="3098" width="14.28515625" style="1" customWidth="1"/>
    <col min="3099" max="3101" width="6.42578125" style="1" customWidth="1"/>
    <col min="3102" max="3102" width="11.140625" style="1" customWidth="1"/>
    <col min="3103" max="3107" width="6.42578125" style="1" customWidth="1"/>
    <col min="3108" max="3108" width="15.28515625" style="1" customWidth="1"/>
    <col min="3109" max="3113" width="6.42578125" style="1" customWidth="1"/>
    <col min="3114" max="3114" width="15" style="1" customWidth="1"/>
    <col min="3115" max="3125" width="6.42578125" style="1" customWidth="1"/>
    <col min="3126" max="3126" width="11.7109375" style="1" customWidth="1"/>
    <col min="3127" max="3149" width="6.42578125" style="1" customWidth="1"/>
    <col min="3150" max="3150" width="6.7109375" style="1" customWidth="1"/>
    <col min="3151" max="3155" width="6.42578125" style="1" customWidth="1"/>
    <col min="3156" max="3156" width="7.42578125" style="1" customWidth="1"/>
    <col min="3157" max="3159" width="6.42578125" style="1" customWidth="1"/>
    <col min="3160" max="3160" width="12.85546875" style="1" customWidth="1"/>
    <col min="3161" max="3167" width="6.42578125" style="1" customWidth="1"/>
    <col min="3168" max="3168" width="9" style="1" customWidth="1"/>
    <col min="3169" max="3171" width="6.42578125" style="1" customWidth="1"/>
    <col min="3172" max="3172" width="19.28515625" style="1" customWidth="1"/>
    <col min="3173" max="3175" width="6.42578125" style="1" customWidth="1"/>
    <col min="3176" max="3176" width="8.42578125" style="1" customWidth="1"/>
    <col min="3177" max="3181" width="6.42578125" style="1" customWidth="1"/>
    <col min="3182" max="3330" width="8.85546875" style="1"/>
    <col min="3331" max="3331" width="17.42578125" style="1" customWidth="1"/>
    <col min="3332" max="3332" width="26.85546875" style="1" customWidth="1"/>
    <col min="3333" max="3334" width="10.28515625" style="1" customWidth="1"/>
    <col min="3335" max="3341" width="6.42578125" style="1" customWidth="1"/>
    <col min="3342" max="3342" width="14" style="1" customWidth="1"/>
    <col min="3343" max="3347" width="6.42578125" style="1" customWidth="1"/>
    <col min="3348" max="3348" width="14.42578125" style="1" customWidth="1"/>
    <col min="3349" max="3353" width="6.42578125" style="1" customWidth="1"/>
    <col min="3354" max="3354" width="14.28515625" style="1" customWidth="1"/>
    <col min="3355" max="3357" width="6.42578125" style="1" customWidth="1"/>
    <col min="3358" max="3358" width="11.140625" style="1" customWidth="1"/>
    <col min="3359" max="3363" width="6.42578125" style="1" customWidth="1"/>
    <col min="3364" max="3364" width="15.28515625" style="1" customWidth="1"/>
    <col min="3365" max="3369" width="6.42578125" style="1" customWidth="1"/>
    <col min="3370" max="3370" width="15" style="1" customWidth="1"/>
    <col min="3371" max="3381" width="6.42578125" style="1" customWidth="1"/>
    <col min="3382" max="3382" width="11.7109375" style="1" customWidth="1"/>
    <col min="3383" max="3405" width="6.42578125" style="1" customWidth="1"/>
    <col min="3406" max="3406" width="6.7109375" style="1" customWidth="1"/>
    <col min="3407" max="3411" width="6.42578125" style="1" customWidth="1"/>
    <col min="3412" max="3412" width="7.42578125" style="1" customWidth="1"/>
    <col min="3413" max="3415" width="6.42578125" style="1" customWidth="1"/>
    <col min="3416" max="3416" width="12.85546875" style="1" customWidth="1"/>
    <col min="3417" max="3423" width="6.42578125" style="1" customWidth="1"/>
    <col min="3424" max="3424" width="9" style="1" customWidth="1"/>
    <col min="3425" max="3427" width="6.42578125" style="1" customWidth="1"/>
    <col min="3428" max="3428" width="19.28515625" style="1" customWidth="1"/>
    <col min="3429" max="3431" width="6.42578125" style="1" customWidth="1"/>
    <col min="3432" max="3432" width="8.42578125" style="1" customWidth="1"/>
    <col min="3433" max="3437" width="6.42578125" style="1" customWidth="1"/>
    <col min="3438" max="3586" width="8.85546875" style="1"/>
    <col min="3587" max="3587" width="17.42578125" style="1" customWidth="1"/>
    <col min="3588" max="3588" width="26.85546875" style="1" customWidth="1"/>
    <col min="3589" max="3590" width="10.28515625" style="1" customWidth="1"/>
    <col min="3591" max="3597" width="6.42578125" style="1" customWidth="1"/>
    <col min="3598" max="3598" width="14" style="1" customWidth="1"/>
    <col min="3599" max="3603" width="6.42578125" style="1" customWidth="1"/>
    <col min="3604" max="3604" width="14.42578125" style="1" customWidth="1"/>
    <col min="3605" max="3609" width="6.42578125" style="1" customWidth="1"/>
    <col min="3610" max="3610" width="14.28515625" style="1" customWidth="1"/>
    <col min="3611" max="3613" width="6.42578125" style="1" customWidth="1"/>
    <col min="3614" max="3614" width="11.140625" style="1" customWidth="1"/>
    <col min="3615" max="3619" width="6.42578125" style="1" customWidth="1"/>
    <col min="3620" max="3620" width="15.28515625" style="1" customWidth="1"/>
    <col min="3621" max="3625" width="6.42578125" style="1" customWidth="1"/>
    <col min="3626" max="3626" width="15" style="1" customWidth="1"/>
    <col min="3627" max="3637" width="6.42578125" style="1" customWidth="1"/>
    <col min="3638" max="3638" width="11.7109375" style="1" customWidth="1"/>
    <col min="3639" max="3661" width="6.42578125" style="1" customWidth="1"/>
    <col min="3662" max="3662" width="6.7109375" style="1" customWidth="1"/>
    <col min="3663" max="3667" width="6.42578125" style="1" customWidth="1"/>
    <col min="3668" max="3668" width="7.42578125" style="1" customWidth="1"/>
    <col min="3669" max="3671" width="6.42578125" style="1" customWidth="1"/>
    <col min="3672" max="3672" width="12.85546875" style="1" customWidth="1"/>
    <col min="3673" max="3679" width="6.42578125" style="1" customWidth="1"/>
    <col min="3680" max="3680" width="9" style="1" customWidth="1"/>
    <col min="3681" max="3683" width="6.42578125" style="1" customWidth="1"/>
    <col min="3684" max="3684" width="19.28515625" style="1" customWidth="1"/>
    <col min="3685" max="3687" width="6.42578125" style="1" customWidth="1"/>
    <col min="3688" max="3688" width="8.42578125" style="1" customWidth="1"/>
    <col min="3689" max="3693" width="6.42578125" style="1" customWidth="1"/>
    <col min="3694" max="3842" width="8.85546875" style="1"/>
    <col min="3843" max="3843" width="17.42578125" style="1" customWidth="1"/>
    <col min="3844" max="3844" width="26.85546875" style="1" customWidth="1"/>
    <col min="3845" max="3846" width="10.28515625" style="1" customWidth="1"/>
    <col min="3847" max="3853" width="6.42578125" style="1" customWidth="1"/>
    <col min="3854" max="3854" width="14" style="1" customWidth="1"/>
    <col min="3855" max="3859" width="6.42578125" style="1" customWidth="1"/>
    <col min="3860" max="3860" width="14.42578125" style="1" customWidth="1"/>
    <col min="3861" max="3865" width="6.42578125" style="1" customWidth="1"/>
    <col min="3866" max="3866" width="14.28515625" style="1" customWidth="1"/>
    <col min="3867" max="3869" width="6.42578125" style="1" customWidth="1"/>
    <col min="3870" max="3870" width="11.140625" style="1" customWidth="1"/>
    <col min="3871" max="3875" width="6.42578125" style="1" customWidth="1"/>
    <col min="3876" max="3876" width="15.28515625" style="1" customWidth="1"/>
    <col min="3877" max="3881" width="6.42578125" style="1" customWidth="1"/>
    <col min="3882" max="3882" width="15" style="1" customWidth="1"/>
    <col min="3883" max="3893" width="6.42578125" style="1" customWidth="1"/>
    <col min="3894" max="3894" width="11.7109375" style="1" customWidth="1"/>
    <col min="3895" max="3917" width="6.42578125" style="1" customWidth="1"/>
    <col min="3918" max="3918" width="6.7109375" style="1" customWidth="1"/>
    <col min="3919" max="3923" width="6.42578125" style="1" customWidth="1"/>
    <col min="3924" max="3924" width="7.42578125" style="1" customWidth="1"/>
    <col min="3925" max="3927" width="6.42578125" style="1" customWidth="1"/>
    <col min="3928" max="3928" width="12.85546875" style="1" customWidth="1"/>
    <col min="3929" max="3935" width="6.42578125" style="1" customWidth="1"/>
    <col min="3936" max="3936" width="9" style="1" customWidth="1"/>
    <col min="3937" max="3939" width="6.42578125" style="1" customWidth="1"/>
    <col min="3940" max="3940" width="19.28515625" style="1" customWidth="1"/>
    <col min="3941" max="3943" width="6.42578125" style="1" customWidth="1"/>
    <col min="3944" max="3944" width="8.42578125" style="1" customWidth="1"/>
    <col min="3945" max="3949" width="6.42578125" style="1" customWidth="1"/>
    <col min="3950" max="4098" width="8.85546875" style="1"/>
    <col min="4099" max="4099" width="17.42578125" style="1" customWidth="1"/>
    <col min="4100" max="4100" width="26.85546875" style="1" customWidth="1"/>
    <col min="4101" max="4102" width="10.28515625" style="1" customWidth="1"/>
    <col min="4103" max="4109" width="6.42578125" style="1" customWidth="1"/>
    <col min="4110" max="4110" width="14" style="1" customWidth="1"/>
    <col min="4111" max="4115" width="6.42578125" style="1" customWidth="1"/>
    <col min="4116" max="4116" width="14.42578125" style="1" customWidth="1"/>
    <col min="4117" max="4121" width="6.42578125" style="1" customWidth="1"/>
    <col min="4122" max="4122" width="14.28515625" style="1" customWidth="1"/>
    <col min="4123" max="4125" width="6.42578125" style="1" customWidth="1"/>
    <col min="4126" max="4126" width="11.140625" style="1" customWidth="1"/>
    <col min="4127" max="4131" width="6.42578125" style="1" customWidth="1"/>
    <col min="4132" max="4132" width="15.28515625" style="1" customWidth="1"/>
    <col min="4133" max="4137" width="6.42578125" style="1" customWidth="1"/>
    <col min="4138" max="4138" width="15" style="1" customWidth="1"/>
    <col min="4139" max="4149" width="6.42578125" style="1" customWidth="1"/>
    <col min="4150" max="4150" width="11.7109375" style="1" customWidth="1"/>
    <col min="4151" max="4173" width="6.42578125" style="1" customWidth="1"/>
    <col min="4174" max="4174" width="6.7109375" style="1" customWidth="1"/>
    <col min="4175" max="4179" width="6.42578125" style="1" customWidth="1"/>
    <col min="4180" max="4180" width="7.42578125" style="1" customWidth="1"/>
    <col min="4181" max="4183" width="6.42578125" style="1" customWidth="1"/>
    <col min="4184" max="4184" width="12.85546875" style="1" customWidth="1"/>
    <col min="4185" max="4191" width="6.42578125" style="1" customWidth="1"/>
    <col min="4192" max="4192" width="9" style="1" customWidth="1"/>
    <col min="4193" max="4195" width="6.42578125" style="1" customWidth="1"/>
    <col min="4196" max="4196" width="19.28515625" style="1" customWidth="1"/>
    <col min="4197" max="4199" width="6.42578125" style="1" customWidth="1"/>
    <col min="4200" max="4200" width="8.42578125" style="1" customWidth="1"/>
    <col min="4201" max="4205" width="6.42578125" style="1" customWidth="1"/>
    <col min="4206" max="4354" width="8.85546875" style="1"/>
    <col min="4355" max="4355" width="17.42578125" style="1" customWidth="1"/>
    <col min="4356" max="4356" width="26.85546875" style="1" customWidth="1"/>
    <col min="4357" max="4358" width="10.28515625" style="1" customWidth="1"/>
    <col min="4359" max="4365" width="6.42578125" style="1" customWidth="1"/>
    <col min="4366" max="4366" width="14" style="1" customWidth="1"/>
    <col min="4367" max="4371" width="6.42578125" style="1" customWidth="1"/>
    <col min="4372" max="4372" width="14.42578125" style="1" customWidth="1"/>
    <col min="4373" max="4377" width="6.42578125" style="1" customWidth="1"/>
    <col min="4378" max="4378" width="14.28515625" style="1" customWidth="1"/>
    <col min="4379" max="4381" width="6.42578125" style="1" customWidth="1"/>
    <col min="4382" max="4382" width="11.140625" style="1" customWidth="1"/>
    <col min="4383" max="4387" width="6.42578125" style="1" customWidth="1"/>
    <col min="4388" max="4388" width="15.28515625" style="1" customWidth="1"/>
    <col min="4389" max="4393" width="6.42578125" style="1" customWidth="1"/>
    <col min="4394" max="4394" width="15" style="1" customWidth="1"/>
    <col min="4395" max="4405" width="6.42578125" style="1" customWidth="1"/>
    <col min="4406" max="4406" width="11.7109375" style="1" customWidth="1"/>
    <col min="4407" max="4429" width="6.42578125" style="1" customWidth="1"/>
    <col min="4430" max="4430" width="6.7109375" style="1" customWidth="1"/>
    <col min="4431" max="4435" width="6.42578125" style="1" customWidth="1"/>
    <col min="4436" max="4436" width="7.42578125" style="1" customWidth="1"/>
    <col min="4437" max="4439" width="6.42578125" style="1" customWidth="1"/>
    <col min="4440" max="4440" width="12.85546875" style="1" customWidth="1"/>
    <col min="4441" max="4447" width="6.42578125" style="1" customWidth="1"/>
    <col min="4448" max="4448" width="9" style="1" customWidth="1"/>
    <col min="4449" max="4451" width="6.42578125" style="1" customWidth="1"/>
    <col min="4452" max="4452" width="19.28515625" style="1" customWidth="1"/>
    <col min="4453" max="4455" width="6.42578125" style="1" customWidth="1"/>
    <col min="4456" max="4456" width="8.42578125" style="1" customWidth="1"/>
    <col min="4457" max="4461" width="6.42578125" style="1" customWidth="1"/>
    <col min="4462" max="4610" width="8.85546875" style="1"/>
    <col min="4611" max="4611" width="17.42578125" style="1" customWidth="1"/>
    <col min="4612" max="4612" width="26.85546875" style="1" customWidth="1"/>
    <col min="4613" max="4614" width="10.28515625" style="1" customWidth="1"/>
    <col min="4615" max="4621" width="6.42578125" style="1" customWidth="1"/>
    <col min="4622" max="4622" width="14" style="1" customWidth="1"/>
    <col min="4623" max="4627" width="6.42578125" style="1" customWidth="1"/>
    <col min="4628" max="4628" width="14.42578125" style="1" customWidth="1"/>
    <col min="4629" max="4633" width="6.42578125" style="1" customWidth="1"/>
    <col min="4634" max="4634" width="14.28515625" style="1" customWidth="1"/>
    <col min="4635" max="4637" width="6.42578125" style="1" customWidth="1"/>
    <col min="4638" max="4638" width="11.140625" style="1" customWidth="1"/>
    <col min="4639" max="4643" width="6.42578125" style="1" customWidth="1"/>
    <col min="4644" max="4644" width="15.28515625" style="1" customWidth="1"/>
    <col min="4645" max="4649" width="6.42578125" style="1" customWidth="1"/>
    <col min="4650" max="4650" width="15" style="1" customWidth="1"/>
    <col min="4651" max="4661" width="6.42578125" style="1" customWidth="1"/>
    <col min="4662" max="4662" width="11.7109375" style="1" customWidth="1"/>
    <col min="4663" max="4685" width="6.42578125" style="1" customWidth="1"/>
    <col min="4686" max="4686" width="6.7109375" style="1" customWidth="1"/>
    <col min="4687" max="4691" width="6.42578125" style="1" customWidth="1"/>
    <col min="4692" max="4692" width="7.42578125" style="1" customWidth="1"/>
    <col min="4693" max="4695" width="6.42578125" style="1" customWidth="1"/>
    <col min="4696" max="4696" width="12.85546875" style="1" customWidth="1"/>
    <col min="4697" max="4703" width="6.42578125" style="1" customWidth="1"/>
    <col min="4704" max="4704" width="9" style="1" customWidth="1"/>
    <col min="4705" max="4707" width="6.42578125" style="1" customWidth="1"/>
    <col min="4708" max="4708" width="19.28515625" style="1" customWidth="1"/>
    <col min="4709" max="4711" width="6.42578125" style="1" customWidth="1"/>
    <col min="4712" max="4712" width="8.42578125" style="1" customWidth="1"/>
    <col min="4713" max="4717" width="6.42578125" style="1" customWidth="1"/>
    <col min="4718" max="4866" width="8.85546875" style="1"/>
    <col min="4867" max="4867" width="17.42578125" style="1" customWidth="1"/>
    <col min="4868" max="4868" width="26.85546875" style="1" customWidth="1"/>
    <col min="4869" max="4870" width="10.28515625" style="1" customWidth="1"/>
    <col min="4871" max="4877" width="6.42578125" style="1" customWidth="1"/>
    <col min="4878" max="4878" width="14" style="1" customWidth="1"/>
    <col min="4879" max="4883" width="6.42578125" style="1" customWidth="1"/>
    <col min="4884" max="4884" width="14.42578125" style="1" customWidth="1"/>
    <col min="4885" max="4889" width="6.42578125" style="1" customWidth="1"/>
    <col min="4890" max="4890" width="14.28515625" style="1" customWidth="1"/>
    <col min="4891" max="4893" width="6.42578125" style="1" customWidth="1"/>
    <col min="4894" max="4894" width="11.140625" style="1" customWidth="1"/>
    <col min="4895" max="4899" width="6.42578125" style="1" customWidth="1"/>
    <col min="4900" max="4900" width="15.28515625" style="1" customWidth="1"/>
    <col min="4901" max="4905" width="6.42578125" style="1" customWidth="1"/>
    <col min="4906" max="4906" width="15" style="1" customWidth="1"/>
    <col min="4907" max="4917" width="6.42578125" style="1" customWidth="1"/>
    <col min="4918" max="4918" width="11.7109375" style="1" customWidth="1"/>
    <col min="4919" max="4941" width="6.42578125" style="1" customWidth="1"/>
    <col min="4942" max="4942" width="6.7109375" style="1" customWidth="1"/>
    <col min="4943" max="4947" width="6.42578125" style="1" customWidth="1"/>
    <col min="4948" max="4948" width="7.42578125" style="1" customWidth="1"/>
    <col min="4949" max="4951" width="6.42578125" style="1" customWidth="1"/>
    <col min="4952" max="4952" width="12.85546875" style="1" customWidth="1"/>
    <col min="4953" max="4959" width="6.42578125" style="1" customWidth="1"/>
    <col min="4960" max="4960" width="9" style="1" customWidth="1"/>
    <col min="4961" max="4963" width="6.42578125" style="1" customWidth="1"/>
    <col min="4964" max="4964" width="19.28515625" style="1" customWidth="1"/>
    <col min="4965" max="4967" width="6.42578125" style="1" customWidth="1"/>
    <col min="4968" max="4968" width="8.42578125" style="1" customWidth="1"/>
    <col min="4969" max="4973" width="6.42578125" style="1" customWidth="1"/>
    <col min="4974" max="5122" width="8.85546875" style="1"/>
    <col min="5123" max="5123" width="17.42578125" style="1" customWidth="1"/>
    <col min="5124" max="5124" width="26.85546875" style="1" customWidth="1"/>
    <col min="5125" max="5126" width="10.28515625" style="1" customWidth="1"/>
    <col min="5127" max="5133" width="6.42578125" style="1" customWidth="1"/>
    <col min="5134" max="5134" width="14" style="1" customWidth="1"/>
    <col min="5135" max="5139" width="6.42578125" style="1" customWidth="1"/>
    <col min="5140" max="5140" width="14.42578125" style="1" customWidth="1"/>
    <col min="5141" max="5145" width="6.42578125" style="1" customWidth="1"/>
    <col min="5146" max="5146" width="14.28515625" style="1" customWidth="1"/>
    <col min="5147" max="5149" width="6.42578125" style="1" customWidth="1"/>
    <col min="5150" max="5150" width="11.140625" style="1" customWidth="1"/>
    <col min="5151" max="5155" width="6.42578125" style="1" customWidth="1"/>
    <col min="5156" max="5156" width="15.28515625" style="1" customWidth="1"/>
    <col min="5157" max="5161" width="6.42578125" style="1" customWidth="1"/>
    <col min="5162" max="5162" width="15" style="1" customWidth="1"/>
    <col min="5163" max="5173" width="6.42578125" style="1" customWidth="1"/>
    <col min="5174" max="5174" width="11.7109375" style="1" customWidth="1"/>
    <col min="5175" max="5197" width="6.42578125" style="1" customWidth="1"/>
    <col min="5198" max="5198" width="6.7109375" style="1" customWidth="1"/>
    <col min="5199" max="5203" width="6.42578125" style="1" customWidth="1"/>
    <col min="5204" max="5204" width="7.42578125" style="1" customWidth="1"/>
    <col min="5205" max="5207" width="6.42578125" style="1" customWidth="1"/>
    <col min="5208" max="5208" width="12.85546875" style="1" customWidth="1"/>
    <col min="5209" max="5215" width="6.42578125" style="1" customWidth="1"/>
    <col min="5216" max="5216" width="9" style="1" customWidth="1"/>
    <col min="5217" max="5219" width="6.42578125" style="1" customWidth="1"/>
    <col min="5220" max="5220" width="19.28515625" style="1" customWidth="1"/>
    <col min="5221" max="5223" width="6.42578125" style="1" customWidth="1"/>
    <col min="5224" max="5224" width="8.42578125" style="1" customWidth="1"/>
    <col min="5225" max="5229" width="6.42578125" style="1" customWidth="1"/>
    <col min="5230" max="5378" width="8.85546875" style="1"/>
    <col min="5379" max="5379" width="17.42578125" style="1" customWidth="1"/>
    <col min="5380" max="5380" width="26.85546875" style="1" customWidth="1"/>
    <col min="5381" max="5382" width="10.28515625" style="1" customWidth="1"/>
    <col min="5383" max="5389" width="6.42578125" style="1" customWidth="1"/>
    <col min="5390" max="5390" width="14" style="1" customWidth="1"/>
    <col min="5391" max="5395" width="6.42578125" style="1" customWidth="1"/>
    <col min="5396" max="5396" width="14.42578125" style="1" customWidth="1"/>
    <col min="5397" max="5401" width="6.42578125" style="1" customWidth="1"/>
    <col min="5402" max="5402" width="14.28515625" style="1" customWidth="1"/>
    <col min="5403" max="5405" width="6.42578125" style="1" customWidth="1"/>
    <col min="5406" max="5406" width="11.140625" style="1" customWidth="1"/>
    <col min="5407" max="5411" width="6.42578125" style="1" customWidth="1"/>
    <col min="5412" max="5412" width="15.28515625" style="1" customWidth="1"/>
    <col min="5413" max="5417" width="6.42578125" style="1" customWidth="1"/>
    <col min="5418" max="5418" width="15" style="1" customWidth="1"/>
    <col min="5419" max="5429" width="6.42578125" style="1" customWidth="1"/>
    <col min="5430" max="5430" width="11.7109375" style="1" customWidth="1"/>
    <col min="5431" max="5453" width="6.42578125" style="1" customWidth="1"/>
    <col min="5454" max="5454" width="6.7109375" style="1" customWidth="1"/>
    <col min="5455" max="5459" width="6.42578125" style="1" customWidth="1"/>
    <col min="5460" max="5460" width="7.42578125" style="1" customWidth="1"/>
    <col min="5461" max="5463" width="6.42578125" style="1" customWidth="1"/>
    <col min="5464" max="5464" width="12.85546875" style="1" customWidth="1"/>
    <col min="5465" max="5471" width="6.42578125" style="1" customWidth="1"/>
    <col min="5472" max="5472" width="9" style="1" customWidth="1"/>
    <col min="5473" max="5475" width="6.42578125" style="1" customWidth="1"/>
    <col min="5476" max="5476" width="19.28515625" style="1" customWidth="1"/>
    <col min="5477" max="5479" width="6.42578125" style="1" customWidth="1"/>
    <col min="5480" max="5480" width="8.42578125" style="1" customWidth="1"/>
    <col min="5481" max="5485" width="6.42578125" style="1" customWidth="1"/>
    <col min="5486" max="5634" width="8.85546875" style="1"/>
    <col min="5635" max="5635" width="17.42578125" style="1" customWidth="1"/>
    <col min="5636" max="5636" width="26.85546875" style="1" customWidth="1"/>
    <col min="5637" max="5638" width="10.28515625" style="1" customWidth="1"/>
    <col min="5639" max="5645" width="6.42578125" style="1" customWidth="1"/>
    <col min="5646" max="5646" width="14" style="1" customWidth="1"/>
    <col min="5647" max="5651" width="6.42578125" style="1" customWidth="1"/>
    <col min="5652" max="5652" width="14.42578125" style="1" customWidth="1"/>
    <col min="5653" max="5657" width="6.42578125" style="1" customWidth="1"/>
    <col min="5658" max="5658" width="14.28515625" style="1" customWidth="1"/>
    <col min="5659" max="5661" width="6.42578125" style="1" customWidth="1"/>
    <col min="5662" max="5662" width="11.140625" style="1" customWidth="1"/>
    <col min="5663" max="5667" width="6.42578125" style="1" customWidth="1"/>
    <col min="5668" max="5668" width="15.28515625" style="1" customWidth="1"/>
    <col min="5669" max="5673" width="6.42578125" style="1" customWidth="1"/>
    <col min="5674" max="5674" width="15" style="1" customWidth="1"/>
    <col min="5675" max="5685" width="6.42578125" style="1" customWidth="1"/>
    <col min="5686" max="5686" width="11.7109375" style="1" customWidth="1"/>
    <col min="5687" max="5709" width="6.42578125" style="1" customWidth="1"/>
    <col min="5710" max="5710" width="6.7109375" style="1" customWidth="1"/>
    <col min="5711" max="5715" width="6.42578125" style="1" customWidth="1"/>
    <col min="5716" max="5716" width="7.42578125" style="1" customWidth="1"/>
    <col min="5717" max="5719" width="6.42578125" style="1" customWidth="1"/>
    <col min="5720" max="5720" width="12.85546875" style="1" customWidth="1"/>
    <col min="5721" max="5727" width="6.42578125" style="1" customWidth="1"/>
    <col min="5728" max="5728" width="9" style="1" customWidth="1"/>
    <col min="5729" max="5731" width="6.42578125" style="1" customWidth="1"/>
    <col min="5732" max="5732" width="19.28515625" style="1" customWidth="1"/>
    <col min="5733" max="5735" width="6.42578125" style="1" customWidth="1"/>
    <col min="5736" max="5736" width="8.42578125" style="1" customWidth="1"/>
    <col min="5737" max="5741" width="6.42578125" style="1" customWidth="1"/>
    <col min="5742" max="5890" width="8.85546875" style="1"/>
    <col min="5891" max="5891" width="17.42578125" style="1" customWidth="1"/>
    <col min="5892" max="5892" width="26.85546875" style="1" customWidth="1"/>
    <col min="5893" max="5894" width="10.28515625" style="1" customWidth="1"/>
    <col min="5895" max="5901" width="6.42578125" style="1" customWidth="1"/>
    <col min="5902" max="5902" width="14" style="1" customWidth="1"/>
    <col min="5903" max="5907" width="6.42578125" style="1" customWidth="1"/>
    <col min="5908" max="5908" width="14.42578125" style="1" customWidth="1"/>
    <col min="5909" max="5913" width="6.42578125" style="1" customWidth="1"/>
    <col min="5914" max="5914" width="14.28515625" style="1" customWidth="1"/>
    <col min="5915" max="5917" width="6.42578125" style="1" customWidth="1"/>
    <col min="5918" max="5918" width="11.140625" style="1" customWidth="1"/>
    <col min="5919" max="5923" width="6.42578125" style="1" customWidth="1"/>
    <col min="5924" max="5924" width="15.28515625" style="1" customWidth="1"/>
    <col min="5925" max="5929" width="6.42578125" style="1" customWidth="1"/>
    <col min="5930" max="5930" width="15" style="1" customWidth="1"/>
    <col min="5931" max="5941" width="6.42578125" style="1" customWidth="1"/>
    <col min="5942" max="5942" width="11.7109375" style="1" customWidth="1"/>
    <col min="5943" max="5965" width="6.42578125" style="1" customWidth="1"/>
    <col min="5966" max="5966" width="6.7109375" style="1" customWidth="1"/>
    <col min="5967" max="5971" width="6.42578125" style="1" customWidth="1"/>
    <col min="5972" max="5972" width="7.42578125" style="1" customWidth="1"/>
    <col min="5973" max="5975" width="6.42578125" style="1" customWidth="1"/>
    <col min="5976" max="5976" width="12.85546875" style="1" customWidth="1"/>
    <col min="5977" max="5983" width="6.42578125" style="1" customWidth="1"/>
    <col min="5984" max="5984" width="9" style="1" customWidth="1"/>
    <col min="5985" max="5987" width="6.42578125" style="1" customWidth="1"/>
    <col min="5988" max="5988" width="19.28515625" style="1" customWidth="1"/>
    <col min="5989" max="5991" width="6.42578125" style="1" customWidth="1"/>
    <col min="5992" max="5992" width="8.42578125" style="1" customWidth="1"/>
    <col min="5993" max="5997" width="6.42578125" style="1" customWidth="1"/>
    <col min="5998" max="6146" width="8.85546875" style="1"/>
    <col min="6147" max="6147" width="17.42578125" style="1" customWidth="1"/>
    <col min="6148" max="6148" width="26.85546875" style="1" customWidth="1"/>
    <col min="6149" max="6150" width="10.28515625" style="1" customWidth="1"/>
    <col min="6151" max="6157" width="6.42578125" style="1" customWidth="1"/>
    <col min="6158" max="6158" width="14" style="1" customWidth="1"/>
    <col min="6159" max="6163" width="6.42578125" style="1" customWidth="1"/>
    <col min="6164" max="6164" width="14.42578125" style="1" customWidth="1"/>
    <col min="6165" max="6169" width="6.42578125" style="1" customWidth="1"/>
    <col min="6170" max="6170" width="14.28515625" style="1" customWidth="1"/>
    <col min="6171" max="6173" width="6.42578125" style="1" customWidth="1"/>
    <col min="6174" max="6174" width="11.140625" style="1" customWidth="1"/>
    <col min="6175" max="6179" width="6.42578125" style="1" customWidth="1"/>
    <col min="6180" max="6180" width="15.28515625" style="1" customWidth="1"/>
    <col min="6181" max="6185" width="6.42578125" style="1" customWidth="1"/>
    <col min="6186" max="6186" width="15" style="1" customWidth="1"/>
    <col min="6187" max="6197" width="6.42578125" style="1" customWidth="1"/>
    <col min="6198" max="6198" width="11.7109375" style="1" customWidth="1"/>
    <col min="6199" max="6221" width="6.42578125" style="1" customWidth="1"/>
    <col min="6222" max="6222" width="6.7109375" style="1" customWidth="1"/>
    <col min="6223" max="6227" width="6.42578125" style="1" customWidth="1"/>
    <col min="6228" max="6228" width="7.42578125" style="1" customWidth="1"/>
    <col min="6229" max="6231" width="6.42578125" style="1" customWidth="1"/>
    <col min="6232" max="6232" width="12.85546875" style="1" customWidth="1"/>
    <col min="6233" max="6239" width="6.42578125" style="1" customWidth="1"/>
    <col min="6240" max="6240" width="9" style="1" customWidth="1"/>
    <col min="6241" max="6243" width="6.42578125" style="1" customWidth="1"/>
    <col min="6244" max="6244" width="19.28515625" style="1" customWidth="1"/>
    <col min="6245" max="6247" width="6.42578125" style="1" customWidth="1"/>
    <col min="6248" max="6248" width="8.42578125" style="1" customWidth="1"/>
    <col min="6249" max="6253" width="6.42578125" style="1" customWidth="1"/>
    <col min="6254" max="6402" width="8.85546875" style="1"/>
    <col min="6403" max="6403" width="17.42578125" style="1" customWidth="1"/>
    <col min="6404" max="6404" width="26.85546875" style="1" customWidth="1"/>
    <col min="6405" max="6406" width="10.28515625" style="1" customWidth="1"/>
    <col min="6407" max="6413" width="6.42578125" style="1" customWidth="1"/>
    <col min="6414" max="6414" width="14" style="1" customWidth="1"/>
    <col min="6415" max="6419" width="6.42578125" style="1" customWidth="1"/>
    <col min="6420" max="6420" width="14.42578125" style="1" customWidth="1"/>
    <col min="6421" max="6425" width="6.42578125" style="1" customWidth="1"/>
    <col min="6426" max="6426" width="14.28515625" style="1" customWidth="1"/>
    <col min="6427" max="6429" width="6.42578125" style="1" customWidth="1"/>
    <col min="6430" max="6430" width="11.140625" style="1" customWidth="1"/>
    <col min="6431" max="6435" width="6.42578125" style="1" customWidth="1"/>
    <col min="6436" max="6436" width="15.28515625" style="1" customWidth="1"/>
    <col min="6437" max="6441" width="6.42578125" style="1" customWidth="1"/>
    <col min="6442" max="6442" width="15" style="1" customWidth="1"/>
    <col min="6443" max="6453" width="6.42578125" style="1" customWidth="1"/>
    <col min="6454" max="6454" width="11.7109375" style="1" customWidth="1"/>
    <col min="6455" max="6477" width="6.42578125" style="1" customWidth="1"/>
    <col min="6478" max="6478" width="6.7109375" style="1" customWidth="1"/>
    <col min="6479" max="6483" width="6.42578125" style="1" customWidth="1"/>
    <col min="6484" max="6484" width="7.42578125" style="1" customWidth="1"/>
    <col min="6485" max="6487" width="6.42578125" style="1" customWidth="1"/>
    <col min="6488" max="6488" width="12.85546875" style="1" customWidth="1"/>
    <col min="6489" max="6495" width="6.42578125" style="1" customWidth="1"/>
    <col min="6496" max="6496" width="9" style="1" customWidth="1"/>
    <col min="6497" max="6499" width="6.42578125" style="1" customWidth="1"/>
    <col min="6500" max="6500" width="19.28515625" style="1" customWidth="1"/>
    <col min="6501" max="6503" width="6.42578125" style="1" customWidth="1"/>
    <col min="6504" max="6504" width="8.42578125" style="1" customWidth="1"/>
    <col min="6505" max="6509" width="6.42578125" style="1" customWidth="1"/>
    <col min="6510" max="6658" width="8.85546875" style="1"/>
    <col min="6659" max="6659" width="17.42578125" style="1" customWidth="1"/>
    <col min="6660" max="6660" width="26.85546875" style="1" customWidth="1"/>
    <col min="6661" max="6662" width="10.28515625" style="1" customWidth="1"/>
    <col min="6663" max="6669" width="6.42578125" style="1" customWidth="1"/>
    <col min="6670" max="6670" width="14" style="1" customWidth="1"/>
    <col min="6671" max="6675" width="6.42578125" style="1" customWidth="1"/>
    <col min="6676" max="6676" width="14.42578125" style="1" customWidth="1"/>
    <col min="6677" max="6681" width="6.42578125" style="1" customWidth="1"/>
    <col min="6682" max="6682" width="14.28515625" style="1" customWidth="1"/>
    <col min="6683" max="6685" width="6.42578125" style="1" customWidth="1"/>
    <col min="6686" max="6686" width="11.140625" style="1" customWidth="1"/>
    <col min="6687" max="6691" width="6.42578125" style="1" customWidth="1"/>
    <col min="6692" max="6692" width="15.28515625" style="1" customWidth="1"/>
    <col min="6693" max="6697" width="6.42578125" style="1" customWidth="1"/>
    <col min="6698" max="6698" width="15" style="1" customWidth="1"/>
    <col min="6699" max="6709" width="6.42578125" style="1" customWidth="1"/>
    <col min="6710" max="6710" width="11.7109375" style="1" customWidth="1"/>
    <col min="6711" max="6733" width="6.42578125" style="1" customWidth="1"/>
    <col min="6734" max="6734" width="6.7109375" style="1" customWidth="1"/>
    <col min="6735" max="6739" width="6.42578125" style="1" customWidth="1"/>
    <col min="6740" max="6740" width="7.42578125" style="1" customWidth="1"/>
    <col min="6741" max="6743" width="6.42578125" style="1" customWidth="1"/>
    <col min="6744" max="6744" width="12.85546875" style="1" customWidth="1"/>
    <col min="6745" max="6751" width="6.42578125" style="1" customWidth="1"/>
    <col min="6752" max="6752" width="9" style="1" customWidth="1"/>
    <col min="6753" max="6755" width="6.42578125" style="1" customWidth="1"/>
    <col min="6756" max="6756" width="19.28515625" style="1" customWidth="1"/>
    <col min="6757" max="6759" width="6.42578125" style="1" customWidth="1"/>
    <col min="6760" max="6760" width="8.42578125" style="1" customWidth="1"/>
    <col min="6761" max="6765" width="6.42578125" style="1" customWidth="1"/>
    <col min="6766" max="6914" width="8.85546875" style="1"/>
    <col min="6915" max="6915" width="17.42578125" style="1" customWidth="1"/>
    <col min="6916" max="6916" width="26.85546875" style="1" customWidth="1"/>
    <col min="6917" max="6918" width="10.28515625" style="1" customWidth="1"/>
    <col min="6919" max="6925" width="6.42578125" style="1" customWidth="1"/>
    <col min="6926" max="6926" width="14" style="1" customWidth="1"/>
    <col min="6927" max="6931" width="6.42578125" style="1" customWidth="1"/>
    <col min="6932" max="6932" width="14.42578125" style="1" customWidth="1"/>
    <col min="6933" max="6937" width="6.42578125" style="1" customWidth="1"/>
    <col min="6938" max="6938" width="14.28515625" style="1" customWidth="1"/>
    <col min="6939" max="6941" width="6.42578125" style="1" customWidth="1"/>
    <col min="6942" max="6942" width="11.140625" style="1" customWidth="1"/>
    <col min="6943" max="6947" width="6.42578125" style="1" customWidth="1"/>
    <col min="6948" max="6948" width="15.28515625" style="1" customWidth="1"/>
    <col min="6949" max="6953" width="6.42578125" style="1" customWidth="1"/>
    <col min="6954" max="6954" width="15" style="1" customWidth="1"/>
    <col min="6955" max="6965" width="6.42578125" style="1" customWidth="1"/>
    <col min="6966" max="6966" width="11.7109375" style="1" customWidth="1"/>
    <col min="6967" max="6989" width="6.42578125" style="1" customWidth="1"/>
    <col min="6990" max="6990" width="6.7109375" style="1" customWidth="1"/>
    <col min="6991" max="6995" width="6.42578125" style="1" customWidth="1"/>
    <col min="6996" max="6996" width="7.42578125" style="1" customWidth="1"/>
    <col min="6997" max="6999" width="6.42578125" style="1" customWidth="1"/>
    <col min="7000" max="7000" width="12.85546875" style="1" customWidth="1"/>
    <col min="7001" max="7007" width="6.42578125" style="1" customWidth="1"/>
    <col min="7008" max="7008" width="9" style="1" customWidth="1"/>
    <col min="7009" max="7011" width="6.42578125" style="1" customWidth="1"/>
    <col min="7012" max="7012" width="19.28515625" style="1" customWidth="1"/>
    <col min="7013" max="7015" width="6.42578125" style="1" customWidth="1"/>
    <col min="7016" max="7016" width="8.42578125" style="1" customWidth="1"/>
    <col min="7017" max="7021" width="6.42578125" style="1" customWidth="1"/>
    <col min="7022" max="7170" width="8.85546875" style="1"/>
    <col min="7171" max="7171" width="17.42578125" style="1" customWidth="1"/>
    <col min="7172" max="7172" width="26.85546875" style="1" customWidth="1"/>
    <col min="7173" max="7174" width="10.28515625" style="1" customWidth="1"/>
    <col min="7175" max="7181" width="6.42578125" style="1" customWidth="1"/>
    <col min="7182" max="7182" width="14" style="1" customWidth="1"/>
    <col min="7183" max="7187" width="6.42578125" style="1" customWidth="1"/>
    <col min="7188" max="7188" width="14.42578125" style="1" customWidth="1"/>
    <col min="7189" max="7193" width="6.42578125" style="1" customWidth="1"/>
    <col min="7194" max="7194" width="14.28515625" style="1" customWidth="1"/>
    <col min="7195" max="7197" width="6.42578125" style="1" customWidth="1"/>
    <col min="7198" max="7198" width="11.140625" style="1" customWidth="1"/>
    <col min="7199" max="7203" width="6.42578125" style="1" customWidth="1"/>
    <col min="7204" max="7204" width="15.28515625" style="1" customWidth="1"/>
    <col min="7205" max="7209" width="6.42578125" style="1" customWidth="1"/>
    <col min="7210" max="7210" width="15" style="1" customWidth="1"/>
    <col min="7211" max="7221" width="6.42578125" style="1" customWidth="1"/>
    <col min="7222" max="7222" width="11.7109375" style="1" customWidth="1"/>
    <col min="7223" max="7245" width="6.42578125" style="1" customWidth="1"/>
    <col min="7246" max="7246" width="6.7109375" style="1" customWidth="1"/>
    <col min="7247" max="7251" width="6.42578125" style="1" customWidth="1"/>
    <col min="7252" max="7252" width="7.42578125" style="1" customWidth="1"/>
    <col min="7253" max="7255" width="6.42578125" style="1" customWidth="1"/>
    <col min="7256" max="7256" width="12.85546875" style="1" customWidth="1"/>
    <col min="7257" max="7263" width="6.42578125" style="1" customWidth="1"/>
    <col min="7264" max="7264" width="9" style="1" customWidth="1"/>
    <col min="7265" max="7267" width="6.42578125" style="1" customWidth="1"/>
    <col min="7268" max="7268" width="19.28515625" style="1" customWidth="1"/>
    <col min="7269" max="7271" width="6.42578125" style="1" customWidth="1"/>
    <col min="7272" max="7272" width="8.42578125" style="1" customWidth="1"/>
    <col min="7273" max="7277" width="6.42578125" style="1" customWidth="1"/>
    <col min="7278" max="7426" width="8.85546875" style="1"/>
    <col min="7427" max="7427" width="17.42578125" style="1" customWidth="1"/>
    <col min="7428" max="7428" width="26.85546875" style="1" customWidth="1"/>
    <col min="7429" max="7430" width="10.28515625" style="1" customWidth="1"/>
    <col min="7431" max="7437" width="6.42578125" style="1" customWidth="1"/>
    <col min="7438" max="7438" width="14" style="1" customWidth="1"/>
    <col min="7439" max="7443" width="6.42578125" style="1" customWidth="1"/>
    <col min="7444" max="7444" width="14.42578125" style="1" customWidth="1"/>
    <col min="7445" max="7449" width="6.42578125" style="1" customWidth="1"/>
    <col min="7450" max="7450" width="14.28515625" style="1" customWidth="1"/>
    <col min="7451" max="7453" width="6.42578125" style="1" customWidth="1"/>
    <col min="7454" max="7454" width="11.140625" style="1" customWidth="1"/>
    <col min="7455" max="7459" width="6.42578125" style="1" customWidth="1"/>
    <col min="7460" max="7460" width="15.28515625" style="1" customWidth="1"/>
    <col min="7461" max="7465" width="6.42578125" style="1" customWidth="1"/>
    <col min="7466" max="7466" width="15" style="1" customWidth="1"/>
    <col min="7467" max="7477" width="6.42578125" style="1" customWidth="1"/>
    <col min="7478" max="7478" width="11.7109375" style="1" customWidth="1"/>
    <col min="7479" max="7501" width="6.42578125" style="1" customWidth="1"/>
    <col min="7502" max="7502" width="6.7109375" style="1" customWidth="1"/>
    <col min="7503" max="7507" width="6.42578125" style="1" customWidth="1"/>
    <col min="7508" max="7508" width="7.42578125" style="1" customWidth="1"/>
    <col min="7509" max="7511" width="6.42578125" style="1" customWidth="1"/>
    <col min="7512" max="7512" width="12.85546875" style="1" customWidth="1"/>
    <col min="7513" max="7519" width="6.42578125" style="1" customWidth="1"/>
    <col min="7520" max="7520" width="9" style="1" customWidth="1"/>
    <col min="7521" max="7523" width="6.42578125" style="1" customWidth="1"/>
    <col min="7524" max="7524" width="19.28515625" style="1" customWidth="1"/>
    <col min="7525" max="7527" width="6.42578125" style="1" customWidth="1"/>
    <col min="7528" max="7528" width="8.42578125" style="1" customWidth="1"/>
    <col min="7529" max="7533" width="6.42578125" style="1" customWidth="1"/>
    <col min="7534" max="7682" width="8.85546875" style="1"/>
    <col min="7683" max="7683" width="17.42578125" style="1" customWidth="1"/>
    <col min="7684" max="7684" width="26.85546875" style="1" customWidth="1"/>
    <col min="7685" max="7686" width="10.28515625" style="1" customWidth="1"/>
    <col min="7687" max="7693" width="6.42578125" style="1" customWidth="1"/>
    <col min="7694" max="7694" width="14" style="1" customWidth="1"/>
    <col min="7695" max="7699" width="6.42578125" style="1" customWidth="1"/>
    <col min="7700" max="7700" width="14.42578125" style="1" customWidth="1"/>
    <col min="7701" max="7705" width="6.42578125" style="1" customWidth="1"/>
    <col min="7706" max="7706" width="14.28515625" style="1" customWidth="1"/>
    <col min="7707" max="7709" width="6.42578125" style="1" customWidth="1"/>
    <col min="7710" max="7710" width="11.140625" style="1" customWidth="1"/>
    <col min="7711" max="7715" width="6.42578125" style="1" customWidth="1"/>
    <col min="7716" max="7716" width="15.28515625" style="1" customWidth="1"/>
    <col min="7717" max="7721" width="6.42578125" style="1" customWidth="1"/>
    <col min="7722" max="7722" width="15" style="1" customWidth="1"/>
    <col min="7723" max="7733" width="6.42578125" style="1" customWidth="1"/>
    <col min="7734" max="7734" width="11.7109375" style="1" customWidth="1"/>
    <col min="7735" max="7757" width="6.42578125" style="1" customWidth="1"/>
    <col min="7758" max="7758" width="6.7109375" style="1" customWidth="1"/>
    <col min="7759" max="7763" width="6.42578125" style="1" customWidth="1"/>
    <col min="7764" max="7764" width="7.42578125" style="1" customWidth="1"/>
    <col min="7765" max="7767" width="6.42578125" style="1" customWidth="1"/>
    <col min="7768" max="7768" width="12.85546875" style="1" customWidth="1"/>
    <col min="7769" max="7775" width="6.42578125" style="1" customWidth="1"/>
    <col min="7776" max="7776" width="9" style="1" customWidth="1"/>
    <col min="7777" max="7779" width="6.42578125" style="1" customWidth="1"/>
    <col min="7780" max="7780" width="19.28515625" style="1" customWidth="1"/>
    <col min="7781" max="7783" width="6.42578125" style="1" customWidth="1"/>
    <col min="7784" max="7784" width="8.42578125" style="1" customWidth="1"/>
    <col min="7785" max="7789" width="6.42578125" style="1" customWidth="1"/>
    <col min="7790" max="7938" width="8.85546875" style="1"/>
    <col min="7939" max="7939" width="17.42578125" style="1" customWidth="1"/>
    <col min="7940" max="7940" width="26.85546875" style="1" customWidth="1"/>
    <col min="7941" max="7942" width="10.28515625" style="1" customWidth="1"/>
    <col min="7943" max="7949" width="6.42578125" style="1" customWidth="1"/>
    <col min="7950" max="7950" width="14" style="1" customWidth="1"/>
    <col min="7951" max="7955" width="6.42578125" style="1" customWidth="1"/>
    <col min="7956" max="7956" width="14.42578125" style="1" customWidth="1"/>
    <col min="7957" max="7961" width="6.42578125" style="1" customWidth="1"/>
    <col min="7962" max="7962" width="14.28515625" style="1" customWidth="1"/>
    <col min="7963" max="7965" width="6.42578125" style="1" customWidth="1"/>
    <col min="7966" max="7966" width="11.140625" style="1" customWidth="1"/>
    <col min="7967" max="7971" width="6.42578125" style="1" customWidth="1"/>
    <col min="7972" max="7972" width="15.28515625" style="1" customWidth="1"/>
    <col min="7973" max="7977" width="6.42578125" style="1" customWidth="1"/>
    <col min="7978" max="7978" width="15" style="1" customWidth="1"/>
    <col min="7979" max="7989" width="6.42578125" style="1" customWidth="1"/>
    <col min="7990" max="7990" width="11.7109375" style="1" customWidth="1"/>
    <col min="7991" max="8013" width="6.42578125" style="1" customWidth="1"/>
    <col min="8014" max="8014" width="6.7109375" style="1" customWidth="1"/>
    <col min="8015" max="8019" width="6.42578125" style="1" customWidth="1"/>
    <col min="8020" max="8020" width="7.42578125" style="1" customWidth="1"/>
    <col min="8021" max="8023" width="6.42578125" style="1" customWidth="1"/>
    <col min="8024" max="8024" width="12.85546875" style="1" customWidth="1"/>
    <col min="8025" max="8031" width="6.42578125" style="1" customWidth="1"/>
    <col min="8032" max="8032" width="9" style="1" customWidth="1"/>
    <col min="8033" max="8035" width="6.42578125" style="1" customWidth="1"/>
    <col min="8036" max="8036" width="19.28515625" style="1" customWidth="1"/>
    <col min="8037" max="8039" width="6.42578125" style="1" customWidth="1"/>
    <col min="8040" max="8040" width="8.42578125" style="1" customWidth="1"/>
    <col min="8041" max="8045" width="6.42578125" style="1" customWidth="1"/>
    <col min="8046" max="8194" width="8.85546875" style="1"/>
    <col min="8195" max="8195" width="17.42578125" style="1" customWidth="1"/>
    <col min="8196" max="8196" width="26.85546875" style="1" customWidth="1"/>
    <col min="8197" max="8198" width="10.28515625" style="1" customWidth="1"/>
    <col min="8199" max="8205" width="6.42578125" style="1" customWidth="1"/>
    <col min="8206" max="8206" width="14" style="1" customWidth="1"/>
    <col min="8207" max="8211" width="6.42578125" style="1" customWidth="1"/>
    <col min="8212" max="8212" width="14.42578125" style="1" customWidth="1"/>
    <col min="8213" max="8217" width="6.42578125" style="1" customWidth="1"/>
    <col min="8218" max="8218" width="14.28515625" style="1" customWidth="1"/>
    <col min="8219" max="8221" width="6.42578125" style="1" customWidth="1"/>
    <col min="8222" max="8222" width="11.140625" style="1" customWidth="1"/>
    <col min="8223" max="8227" width="6.42578125" style="1" customWidth="1"/>
    <col min="8228" max="8228" width="15.28515625" style="1" customWidth="1"/>
    <col min="8229" max="8233" width="6.42578125" style="1" customWidth="1"/>
    <col min="8234" max="8234" width="15" style="1" customWidth="1"/>
    <col min="8235" max="8245" width="6.42578125" style="1" customWidth="1"/>
    <col min="8246" max="8246" width="11.7109375" style="1" customWidth="1"/>
    <col min="8247" max="8269" width="6.42578125" style="1" customWidth="1"/>
    <col min="8270" max="8270" width="6.7109375" style="1" customWidth="1"/>
    <col min="8271" max="8275" width="6.42578125" style="1" customWidth="1"/>
    <col min="8276" max="8276" width="7.42578125" style="1" customWidth="1"/>
    <col min="8277" max="8279" width="6.42578125" style="1" customWidth="1"/>
    <col min="8280" max="8280" width="12.85546875" style="1" customWidth="1"/>
    <col min="8281" max="8287" width="6.42578125" style="1" customWidth="1"/>
    <col min="8288" max="8288" width="9" style="1" customWidth="1"/>
    <col min="8289" max="8291" width="6.42578125" style="1" customWidth="1"/>
    <col min="8292" max="8292" width="19.28515625" style="1" customWidth="1"/>
    <col min="8293" max="8295" width="6.42578125" style="1" customWidth="1"/>
    <col min="8296" max="8296" width="8.42578125" style="1" customWidth="1"/>
    <col min="8297" max="8301" width="6.42578125" style="1" customWidth="1"/>
    <col min="8302" max="8450" width="8.85546875" style="1"/>
    <col min="8451" max="8451" width="17.42578125" style="1" customWidth="1"/>
    <col min="8452" max="8452" width="26.85546875" style="1" customWidth="1"/>
    <col min="8453" max="8454" width="10.28515625" style="1" customWidth="1"/>
    <col min="8455" max="8461" width="6.42578125" style="1" customWidth="1"/>
    <col min="8462" max="8462" width="14" style="1" customWidth="1"/>
    <col min="8463" max="8467" width="6.42578125" style="1" customWidth="1"/>
    <col min="8468" max="8468" width="14.42578125" style="1" customWidth="1"/>
    <col min="8469" max="8473" width="6.42578125" style="1" customWidth="1"/>
    <col min="8474" max="8474" width="14.28515625" style="1" customWidth="1"/>
    <col min="8475" max="8477" width="6.42578125" style="1" customWidth="1"/>
    <col min="8478" max="8478" width="11.140625" style="1" customWidth="1"/>
    <col min="8479" max="8483" width="6.42578125" style="1" customWidth="1"/>
    <col min="8484" max="8484" width="15.28515625" style="1" customWidth="1"/>
    <col min="8485" max="8489" width="6.42578125" style="1" customWidth="1"/>
    <col min="8490" max="8490" width="15" style="1" customWidth="1"/>
    <col min="8491" max="8501" width="6.42578125" style="1" customWidth="1"/>
    <col min="8502" max="8502" width="11.7109375" style="1" customWidth="1"/>
    <col min="8503" max="8525" width="6.42578125" style="1" customWidth="1"/>
    <col min="8526" max="8526" width="6.7109375" style="1" customWidth="1"/>
    <col min="8527" max="8531" width="6.42578125" style="1" customWidth="1"/>
    <col min="8532" max="8532" width="7.42578125" style="1" customWidth="1"/>
    <col min="8533" max="8535" width="6.42578125" style="1" customWidth="1"/>
    <col min="8536" max="8536" width="12.85546875" style="1" customWidth="1"/>
    <col min="8537" max="8543" width="6.42578125" style="1" customWidth="1"/>
    <col min="8544" max="8544" width="9" style="1" customWidth="1"/>
    <col min="8545" max="8547" width="6.42578125" style="1" customWidth="1"/>
    <col min="8548" max="8548" width="19.28515625" style="1" customWidth="1"/>
    <col min="8549" max="8551" width="6.42578125" style="1" customWidth="1"/>
    <col min="8552" max="8552" width="8.42578125" style="1" customWidth="1"/>
    <col min="8553" max="8557" width="6.42578125" style="1" customWidth="1"/>
    <col min="8558" max="8706" width="8.85546875" style="1"/>
    <col min="8707" max="8707" width="17.42578125" style="1" customWidth="1"/>
    <col min="8708" max="8708" width="26.85546875" style="1" customWidth="1"/>
    <col min="8709" max="8710" width="10.28515625" style="1" customWidth="1"/>
    <col min="8711" max="8717" width="6.42578125" style="1" customWidth="1"/>
    <col min="8718" max="8718" width="14" style="1" customWidth="1"/>
    <col min="8719" max="8723" width="6.42578125" style="1" customWidth="1"/>
    <col min="8724" max="8724" width="14.42578125" style="1" customWidth="1"/>
    <col min="8725" max="8729" width="6.42578125" style="1" customWidth="1"/>
    <col min="8730" max="8730" width="14.28515625" style="1" customWidth="1"/>
    <col min="8731" max="8733" width="6.42578125" style="1" customWidth="1"/>
    <col min="8734" max="8734" width="11.140625" style="1" customWidth="1"/>
    <col min="8735" max="8739" width="6.42578125" style="1" customWidth="1"/>
    <col min="8740" max="8740" width="15.28515625" style="1" customWidth="1"/>
    <col min="8741" max="8745" width="6.42578125" style="1" customWidth="1"/>
    <col min="8746" max="8746" width="15" style="1" customWidth="1"/>
    <col min="8747" max="8757" width="6.42578125" style="1" customWidth="1"/>
    <col min="8758" max="8758" width="11.7109375" style="1" customWidth="1"/>
    <col min="8759" max="8781" width="6.42578125" style="1" customWidth="1"/>
    <col min="8782" max="8782" width="6.7109375" style="1" customWidth="1"/>
    <col min="8783" max="8787" width="6.42578125" style="1" customWidth="1"/>
    <col min="8788" max="8788" width="7.42578125" style="1" customWidth="1"/>
    <col min="8789" max="8791" width="6.42578125" style="1" customWidth="1"/>
    <col min="8792" max="8792" width="12.85546875" style="1" customWidth="1"/>
    <col min="8793" max="8799" width="6.42578125" style="1" customWidth="1"/>
    <col min="8800" max="8800" width="9" style="1" customWidth="1"/>
    <col min="8801" max="8803" width="6.42578125" style="1" customWidth="1"/>
    <col min="8804" max="8804" width="19.28515625" style="1" customWidth="1"/>
    <col min="8805" max="8807" width="6.42578125" style="1" customWidth="1"/>
    <col min="8808" max="8808" width="8.42578125" style="1" customWidth="1"/>
    <col min="8809" max="8813" width="6.42578125" style="1" customWidth="1"/>
    <col min="8814" max="8962" width="8.85546875" style="1"/>
    <col min="8963" max="8963" width="17.42578125" style="1" customWidth="1"/>
    <col min="8964" max="8964" width="26.85546875" style="1" customWidth="1"/>
    <col min="8965" max="8966" width="10.28515625" style="1" customWidth="1"/>
    <col min="8967" max="8973" width="6.42578125" style="1" customWidth="1"/>
    <col min="8974" max="8974" width="14" style="1" customWidth="1"/>
    <col min="8975" max="8979" width="6.42578125" style="1" customWidth="1"/>
    <col min="8980" max="8980" width="14.42578125" style="1" customWidth="1"/>
    <col min="8981" max="8985" width="6.42578125" style="1" customWidth="1"/>
    <col min="8986" max="8986" width="14.28515625" style="1" customWidth="1"/>
    <col min="8987" max="8989" width="6.42578125" style="1" customWidth="1"/>
    <col min="8990" max="8990" width="11.140625" style="1" customWidth="1"/>
    <col min="8991" max="8995" width="6.42578125" style="1" customWidth="1"/>
    <col min="8996" max="8996" width="15.28515625" style="1" customWidth="1"/>
    <col min="8997" max="9001" width="6.42578125" style="1" customWidth="1"/>
    <col min="9002" max="9002" width="15" style="1" customWidth="1"/>
    <col min="9003" max="9013" width="6.42578125" style="1" customWidth="1"/>
    <col min="9014" max="9014" width="11.7109375" style="1" customWidth="1"/>
    <col min="9015" max="9037" width="6.42578125" style="1" customWidth="1"/>
    <col min="9038" max="9038" width="6.7109375" style="1" customWidth="1"/>
    <col min="9039" max="9043" width="6.42578125" style="1" customWidth="1"/>
    <col min="9044" max="9044" width="7.42578125" style="1" customWidth="1"/>
    <col min="9045" max="9047" width="6.42578125" style="1" customWidth="1"/>
    <col min="9048" max="9048" width="12.85546875" style="1" customWidth="1"/>
    <col min="9049" max="9055" width="6.42578125" style="1" customWidth="1"/>
    <col min="9056" max="9056" width="9" style="1" customWidth="1"/>
    <col min="9057" max="9059" width="6.42578125" style="1" customWidth="1"/>
    <col min="9060" max="9060" width="19.28515625" style="1" customWidth="1"/>
    <col min="9061" max="9063" width="6.42578125" style="1" customWidth="1"/>
    <col min="9064" max="9064" width="8.42578125" style="1" customWidth="1"/>
    <col min="9065" max="9069" width="6.42578125" style="1" customWidth="1"/>
    <col min="9070" max="9218" width="8.85546875" style="1"/>
    <col min="9219" max="9219" width="17.42578125" style="1" customWidth="1"/>
    <col min="9220" max="9220" width="26.85546875" style="1" customWidth="1"/>
    <col min="9221" max="9222" width="10.28515625" style="1" customWidth="1"/>
    <col min="9223" max="9229" width="6.42578125" style="1" customWidth="1"/>
    <col min="9230" max="9230" width="14" style="1" customWidth="1"/>
    <col min="9231" max="9235" width="6.42578125" style="1" customWidth="1"/>
    <col min="9236" max="9236" width="14.42578125" style="1" customWidth="1"/>
    <col min="9237" max="9241" width="6.42578125" style="1" customWidth="1"/>
    <col min="9242" max="9242" width="14.28515625" style="1" customWidth="1"/>
    <col min="9243" max="9245" width="6.42578125" style="1" customWidth="1"/>
    <col min="9246" max="9246" width="11.140625" style="1" customWidth="1"/>
    <col min="9247" max="9251" width="6.42578125" style="1" customWidth="1"/>
    <col min="9252" max="9252" width="15.28515625" style="1" customWidth="1"/>
    <col min="9253" max="9257" width="6.42578125" style="1" customWidth="1"/>
    <col min="9258" max="9258" width="15" style="1" customWidth="1"/>
    <col min="9259" max="9269" width="6.42578125" style="1" customWidth="1"/>
    <col min="9270" max="9270" width="11.7109375" style="1" customWidth="1"/>
    <col min="9271" max="9293" width="6.42578125" style="1" customWidth="1"/>
    <col min="9294" max="9294" width="6.7109375" style="1" customWidth="1"/>
    <col min="9295" max="9299" width="6.42578125" style="1" customWidth="1"/>
    <col min="9300" max="9300" width="7.42578125" style="1" customWidth="1"/>
    <col min="9301" max="9303" width="6.42578125" style="1" customWidth="1"/>
    <col min="9304" max="9304" width="12.85546875" style="1" customWidth="1"/>
    <col min="9305" max="9311" width="6.42578125" style="1" customWidth="1"/>
    <col min="9312" max="9312" width="9" style="1" customWidth="1"/>
    <col min="9313" max="9315" width="6.42578125" style="1" customWidth="1"/>
    <col min="9316" max="9316" width="19.28515625" style="1" customWidth="1"/>
    <col min="9317" max="9319" width="6.42578125" style="1" customWidth="1"/>
    <col min="9320" max="9320" width="8.42578125" style="1" customWidth="1"/>
    <col min="9321" max="9325" width="6.42578125" style="1" customWidth="1"/>
    <col min="9326" max="9474" width="8.85546875" style="1"/>
    <col min="9475" max="9475" width="17.42578125" style="1" customWidth="1"/>
    <col min="9476" max="9476" width="26.85546875" style="1" customWidth="1"/>
    <col min="9477" max="9478" width="10.28515625" style="1" customWidth="1"/>
    <col min="9479" max="9485" width="6.42578125" style="1" customWidth="1"/>
    <col min="9486" max="9486" width="14" style="1" customWidth="1"/>
    <col min="9487" max="9491" width="6.42578125" style="1" customWidth="1"/>
    <col min="9492" max="9492" width="14.42578125" style="1" customWidth="1"/>
    <col min="9493" max="9497" width="6.42578125" style="1" customWidth="1"/>
    <col min="9498" max="9498" width="14.28515625" style="1" customWidth="1"/>
    <col min="9499" max="9501" width="6.42578125" style="1" customWidth="1"/>
    <col min="9502" max="9502" width="11.140625" style="1" customWidth="1"/>
    <col min="9503" max="9507" width="6.42578125" style="1" customWidth="1"/>
    <col min="9508" max="9508" width="15.28515625" style="1" customWidth="1"/>
    <col min="9509" max="9513" width="6.42578125" style="1" customWidth="1"/>
    <col min="9514" max="9514" width="15" style="1" customWidth="1"/>
    <col min="9515" max="9525" width="6.42578125" style="1" customWidth="1"/>
    <col min="9526" max="9526" width="11.7109375" style="1" customWidth="1"/>
    <col min="9527" max="9549" width="6.42578125" style="1" customWidth="1"/>
    <col min="9550" max="9550" width="6.7109375" style="1" customWidth="1"/>
    <col min="9551" max="9555" width="6.42578125" style="1" customWidth="1"/>
    <col min="9556" max="9556" width="7.42578125" style="1" customWidth="1"/>
    <col min="9557" max="9559" width="6.42578125" style="1" customWidth="1"/>
    <col min="9560" max="9560" width="12.85546875" style="1" customWidth="1"/>
    <col min="9561" max="9567" width="6.42578125" style="1" customWidth="1"/>
    <col min="9568" max="9568" width="9" style="1" customWidth="1"/>
    <col min="9569" max="9571" width="6.42578125" style="1" customWidth="1"/>
    <col min="9572" max="9572" width="19.28515625" style="1" customWidth="1"/>
    <col min="9573" max="9575" width="6.42578125" style="1" customWidth="1"/>
    <col min="9576" max="9576" width="8.42578125" style="1" customWidth="1"/>
    <col min="9577" max="9581" width="6.42578125" style="1" customWidth="1"/>
    <col min="9582" max="9730" width="8.85546875" style="1"/>
    <col min="9731" max="9731" width="17.42578125" style="1" customWidth="1"/>
    <col min="9732" max="9732" width="26.85546875" style="1" customWidth="1"/>
    <col min="9733" max="9734" width="10.28515625" style="1" customWidth="1"/>
    <col min="9735" max="9741" width="6.42578125" style="1" customWidth="1"/>
    <col min="9742" max="9742" width="14" style="1" customWidth="1"/>
    <col min="9743" max="9747" width="6.42578125" style="1" customWidth="1"/>
    <col min="9748" max="9748" width="14.42578125" style="1" customWidth="1"/>
    <col min="9749" max="9753" width="6.42578125" style="1" customWidth="1"/>
    <col min="9754" max="9754" width="14.28515625" style="1" customWidth="1"/>
    <col min="9755" max="9757" width="6.42578125" style="1" customWidth="1"/>
    <col min="9758" max="9758" width="11.140625" style="1" customWidth="1"/>
    <col min="9759" max="9763" width="6.42578125" style="1" customWidth="1"/>
    <col min="9764" max="9764" width="15.28515625" style="1" customWidth="1"/>
    <col min="9765" max="9769" width="6.42578125" style="1" customWidth="1"/>
    <col min="9770" max="9770" width="15" style="1" customWidth="1"/>
    <col min="9771" max="9781" width="6.42578125" style="1" customWidth="1"/>
    <col min="9782" max="9782" width="11.7109375" style="1" customWidth="1"/>
    <col min="9783" max="9805" width="6.42578125" style="1" customWidth="1"/>
    <col min="9806" max="9806" width="6.7109375" style="1" customWidth="1"/>
    <col min="9807" max="9811" width="6.42578125" style="1" customWidth="1"/>
    <col min="9812" max="9812" width="7.42578125" style="1" customWidth="1"/>
    <col min="9813" max="9815" width="6.42578125" style="1" customWidth="1"/>
    <col min="9816" max="9816" width="12.85546875" style="1" customWidth="1"/>
    <col min="9817" max="9823" width="6.42578125" style="1" customWidth="1"/>
    <col min="9824" max="9824" width="9" style="1" customWidth="1"/>
    <col min="9825" max="9827" width="6.42578125" style="1" customWidth="1"/>
    <col min="9828" max="9828" width="19.28515625" style="1" customWidth="1"/>
    <col min="9829" max="9831" width="6.42578125" style="1" customWidth="1"/>
    <col min="9832" max="9832" width="8.42578125" style="1" customWidth="1"/>
    <col min="9833" max="9837" width="6.42578125" style="1" customWidth="1"/>
    <col min="9838" max="9986" width="8.85546875" style="1"/>
    <col min="9987" max="9987" width="17.42578125" style="1" customWidth="1"/>
    <col min="9988" max="9988" width="26.85546875" style="1" customWidth="1"/>
    <col min="9989" max="9990" width="10.28515625" style="1" customWidth="1"/>
    <col min="9991" max="9997" width="6.42578125" style="1" customWidth="1"/>
    <col min="9998" max="9998" width="14" style="1" customWidth="1"/>
    <col min="9999" max="10003" width="6.42578125" style="1" customWidth="1"/>
    <col min="10004" max="10004" width="14.42578125" style="1" customWidth="1"/>
    <col min="10005" max="10009" width="6.42578125" style="1" customWidth="1"/>
    <col min="10010" max="10010" width="14.28515625" style="1" customWidth="1"/>
    <col min="10011" max="10013" width="6.42578125" style="1" customWidth="1"/>
    <col min="10014" max="10014" width="11.140625" style="1" customWidth="1"/>
    <col min="10015" max="10019" width="6.42578125" style="1" customWidth="1"/>
    <col min="10020" max="10020" width="15.28515625" style="1" customWidth="1"/>
    <col min="10021" max="10025" width="6.42578125" style="1" customWidth="1"/>
    <col min="10026" max="10026" width="15" style="1" customWidth="1"/>
    <col min="10027" max="10037" width="6.42578125" style="1" customWidth="1"/>
    <col min="10038" max="10038" width="11.7109375" style="1" customWidth="1"/>
    <col min="10039" max="10061" width="6.42578125" style="1" customWidth="1"/>
    <col min="10062" max="10062" width="6.7109375" style="1" customWidth="1"/>
    <col min="10063" max="10067" width="6.42578125" style="1" customWidth="1"/>
    <col min="10068" max="10068" width="7.42578125" style="1" customWidth="1"/>
    <col min="10069" max="10071" width="6.42578125" style="1" customWidth="1"/>
    <col min="10072" max="10072" width="12.85546875" style="1" customWidth="1"/>
    <col min="10073" max="10079" width="6.42578125" style="1" customWidth="1"/>
    <col min="10080" max="10080" width="9" style="1" customWidth="1"/>
    <col min="10081" max="10083" width="6.42578125" style="1" customWidth="1"/>
    <col min="10084" max="10084" width="19.28515625" style="1" customWidth="1"/>
    <col min="10085" max="10087" width="6.42578125" style="1" customWidth="1"/>
    <col min="10088" max="10088" width="8.42578125" style="1" customWidth="1"/>
    <col min="10089" max="10093" width="6.42578125" style="1" customWidth="1"/>
    <col min="10094" max="10242" width="8.85546875" style="1"/>
    <col min="10243" max="10243" width="17.42578125" style="1" customWidth="1"/>
    <col min="10244" max="10244" width="26.85546875" style="1" customWidth="1"/>
    <col min="10245" max="10246" width="10.28515625" style="1" customWidth="1"/>
    <col min="10247" max="10253" width="6.42578125" style="1" customWidth="1"/>
    <col min="10254" max="10254" width="14" style="1" customWidth="1"/>
    <col min="10255" max="10259" width="6.42578125" style="1" customWidth="1"/>
    <col min="10260" max="10260" width="14.42578125" style="1" customWidth="1"/>
    <col min="10261" max="10265" width="6.42578125" style="1" customWidth="1"/>
    <col min="10266" max="10266" width="14.28515625" style="1" customWidth="1"/>
    <col min="10267" max="10269" width="6.42578125" style="1" customWidth="1"/>
    <col min="10270" max="10270" width="11.140625" style="1" customWidth="1"/>
    <col min="10271" max="10275" width="6.42578125" style="1" customWidth="1"/>
    <col min="10276" max="10276" width="15.28515625" style="1" customWidth="1"/>
    <col min="10277" max="10281" width="6.42578125" style="1" customWidth="1"/>
    <col min="10282" max="10282" width="15" style="1" customWidth="1"/>
    <col min="10283" max="10293" width="6.42578125" style="1" customWidth="1"/>
    <col min="10294" max="10294" width="11.7109375" style="1" customWidth="1"/>
    <col min="10295" max="10317" width="6.42578125" style="1" customWidth="1"/>
    <col min="10318" max="10318" width="6.7109375" style="1" customWidth="1"/>
    <col min="10319" max="10323" width="6.42578125" style="1" customWidth="1"/>
    <col min="10324" max="10324" width="7.42578125" style="1" customWidth="1"/>
    <col min="10325" max="10327" width="6.42578125" style="1" customWidth="1"/>
    <col min="10328" max="10328" width="12.85546875" style="1" customWidth="1"/>
    <col min="10329" max="10335" width="6.42578125" style="1" customWidth="1"/>
    <col min="10336" max="10336" width="9" style="1" customWidth="1"/>
    <col min="10337" max="10339" width="6.42578125" style="1" customWidth="1"/>
    <col min="10340" max="10340" width="19.28515625" style="1" customWidth="1"/>
    <col min="10341" max="10343" width="6.42578125" style="1" customWidth="1"/>
    <col min="10344" max="10344" width="8.42578125" style="1" customWidth="1"/>
    <col min="10345" max="10349" width="6.42578125" style="1" customWidth="1"/>
    <col min="10350" max="10498" width="8.85546875" style="1"/>
    <col min="10499" max="10499" width="17.42578125" style="1" customWidth="1"/>
    <col min="10500" max="10500" width="26.85546875" style="1" customWidth="1"/>
    <col min="10501" max="10502" width="10.28515625" style="1" customWidth="1"/>
    <col min="10503" max="10509" width="6.42578125" style="1" customWidth="1"/>
    <col min="10510" max="10510" width="14" style="1" customWidth="1"/>
    <col min="10511" max="10515" width="6.42578125" style="1" customWidth="1"/>
    <col min="10516" max="10516" width="14.42578125" style="1" customWidth="1"/>
    <col min="10517" max="10521" width="6.42578125" style="1" customWidth="1"/>
    <col min="10522" max="10522" width="14.28515625" style="1" customWidth="1"/>
    <col min="10523" max="10525" width="6.42578125" style="1" customWidth="1"/>
    <col min="10526" max="10526" width="11.140625" style="1" customWidth="1"/>
    <col min="10527" max="10531" width="6.42578125" style="1" customWidth="1"/>
    <col min="10532" max="10532" width="15.28515625" style="1" customWidth="1"/>
    <col min="10533" max="10537" width="6.42578125" style="1" customWidth="1"/>
    <col min="10538" max="10538" width="15" style="1" customWidth="1"/>
    <col min="10539" max="10549" width="6.42578125" style="1" customWidth="1"/>
    <col min="10550" max="10550" width="11.7109375" style="1" customWidth="1"/>
    <col min="10551" max="10573" width="6.42578125" style="1" customWidth="1"/>
    <col min="10574" max="10574" width="6.7109375" style="1" customWidth="1"/>
    <col min="10575" max="10579" width="6.42578125" style="1" customWidth="1"/>
    <col min="10580" max="10580" width="7.42578125" style="1" customWidth="1"/>
    <col min="10581" max="10583" width="6.42578125" style="1" customWidth="1"/>
    <col min="10584" max="10584" width="12.85546875" style="1" customWidth="1"/>
    <col min="10585" max="10591" width="6.42578125" style="1" customWidth="1"/>
    <col min="10592" max="10592" width="9" style="1" customWidth="1"/>
    <col min="10593" max="10595" width="6.42578125" style="1" customWidth="1"/>
    <col min="10596" max="10596" width="19.28515625" style="1" customWidth="1"/>
    <col min="10597" max="10599" width="6.42578125" style="1" customWidth="1"/>
    <col min="10600" max="10600" width="8.42578125" style="1" customWidth="1"/>
    <col min="10601" max="10605" width="6.42578125" style="1" customWidth="1"/>
    <col min="10606" max="10754" width="8.85546875" style="1"/>
    <col min="10755" max="10755" width="17.42578125" style="1" customWidth="1"/>
    <col min="10756" max="10756" width="26.85546875" style="1" customWidth="1"/>
    <col min="10757" max="10758" width="10.28515625" style="1" customWidth="1"/>
    <col min="10759" max="10765" width="6.42578125" style="1" customWidth="1"/>
    <col min="10766" max="10766" width="14" style="1" customWidth="1"/>
    <col min="10767" max="10771" width="6.42578125" style="1" customWidth="1"/>
    <col min="10772" max="10772" width="14.42578125" style="1" customWidth="1"/>
    <col min="10773" max="10777" width="6.42578125" style="1" customWidth="1"/>
    <col min="10778" max="10778" width="14.28515625" style="1" customWidth="1"/>
    <col min="10779" max="10781" width="6.42578125" style="1" customWidth="1"/>
    <col min="10782" max="10782" width="11.140625" style="1" customWidth="1"/>
    <col min="10783" max="10787" width="6.42578125" style="1" customWidth="1"/>
    <col min="10788" max="10788" width="15.28515625" style="1" customWidth="1"/>
    <col min="10789" max="10793" width="6.42578125" style="1" customWidth="1"/>
    <col min="10794" max="10794" width="15" style="1" customWidth="1"/>
    <col min="10795" max="10805" width="6.42578125" style="1" customWidth="1"/>
    <col min="10806" max="10806" width="11.7109375" style="1" customWidth="1"/>
    <col min="10807" max="10829" width="6.42578125" style="1" customWidth="1"/>
    <col min="10830" max="10830" width="6.7109375" style="1" customWidth="1"/>
    <col min="10831" max="10835" width="6.42578125" style="1" customWidth="1"/>
    <col min="10836" max="10836" width="7.42578125" style="1" customWidth="1"/>
    <col min="10837" max="10839" width="6.42578125" style="1" customWidth="1"/>
    <col min="10840" max="10840" width="12.85546875" style="1" customWidth="1"/>
    <col min="10841" max="10847" width="6.42578125" style="1" customWidth="1"/>
    <col min="10848" max="10848" width="9" style="1" customWidth="1"/>
    <col min="10849" max="10851" width="6.42578125" style="1" customWidth="1"/>
    <col min="10852" max="10852" width="19.28515625" style="1" customWidth="1"/>
    <col min="10853" max="10855" width="6.42578125" style="1" customWidth="1"/>
    <col min="10856" max="10856" width="8.42578125" style="1" customWidth="1"/>
    <col min="10857" max="10861" width="6.42578125" style="1" customWidth="1"/>
    <col min="10862" max="11010" width="8.85546875" style="1"/>
    <col min="11011" max="11011" width="17.42578125" style="1" customWidth="1"/>
    <col min="11012" max="11012" width="26.85546875" style="1" customWidth="1"/>
    <col min="11013" max="11014" width="10.28515625" style="1" customWidth="1"/>
    <col min="11015" max="11021" width="6.42578125" style="1" customWidth="1"/>
    <col min="11022" max="11022" width="14" style="1" customWidth="1"/>
    <col min="11023" max="11027" width="6.42578125" style="1" customWidth="1"/>
    <col min="11028" max="11028" width="14.42578125" style="1" customWidth="1"/>
    <col min="11029" max="11033" width="6.42578125" style="1" customWidth="1"/>
    <col min="11034" max="11034" width="14.28515625" style="1" customWidth="1"/>
    <col min="11035" max="11037" width="6.42578125" style="1" customWidth="1"/>
    <col min="11038" max="11038" width="11.140625" style="1" customWidth="1"/>
    <col min="11039" max="11043" width="6.42578125" style="1" customWidth="1"/>
    <col min="11044" max="11044" width="15.28515625" style="1" customWidth="1"/>
    <col min="11045" max="11049" width="6.42578125" style="1" customWidth="1"/>
    <col min="11050" max="11050" width="15" style="1" customWidth="1"/>
    <col min="11051" max="11061" width="6.42578125" style="1" customWidth="1"/>
    <col min="11062" max="11062" width="11.7109375" style="1" customWidth="1"/>
    <col min="11063" max="11085" width="6.42578125" style="1" customWidth="1"/>
    <col min="11086" max="11086" width="6.7109375" style="1" customWidth="1"/>
    <col min="11087" max="11091" width="6.42578125" style="1" customWidth="1"/>
    <col min="11092" max="11092" width="7.42578125" style="1" customWidth="1"/>
    <col min="11093" max="11095" width="6.42578125" style="1" customWidth="1"/>
    <col min="11096" max="11096" width="12.85546875" style="1" customWidth="1"/>
    <col min="11097" max="11103" width="6.42578125" style="1" customWidth="1"/>
    <col min="11104" max="11104" width="9" style="1" customWidth="1"/>
    <col min="11105" max="11107" width="6.42578125" style="1" customWidth="1"/>
    <col min="11108" max="11108" width="19.28515625" style="1" customWidth="1"/>
    <col min="11109" max="11111" width="6.42578125" style="1" customWidth="1"/>
    <col min="11112" max="11112" width="8.42578125" style="1" customWidth="1"/>
    <col min="11113" max="11117" width="6.42578125" style="1" customWidth="1"/>
    <col min="11118" max="11266" width="8.85546875" style="1"/>
    <col min="11267" max="11267" width="17.42578125" style="1" customWidth="1"/>
    <col min="11268" max="11268" width="26.85546875" style="1" customWidth="1"/>
    <col min="11269" max="11270" width="10.28515625" style="1" customWidth="1"/>
    <col min="11271" max="11277" width="6.42578125" style="1" customWidth="1"/>
    <col min="11278" max="11278" width="14" style="1" customWidth="1"/>
    <col min="11279" max="11283" width="6.42578125" style="1" customWidth="1"/>
    <col min="11284" max="11284" width="14.42578125" style="1" customWidth="1"/>
    <col min="11285" max="11289" width="6.42578125" style="1" customWidth="1"/>
    <col min="11290" max="11290" width="14.28515625" style="1" customWidth="1"/>
    <col min="11291" max="11293" width="6.42578125" style="1" customWidth="1"/>
    <col min="11294" max="11294" width="11.140625" style="1" customWidth="1"/>
    <col min="11295" max="11299" width="6.42578125" style="1" customWidth="1"/>
    <col min="11300" max="11300" width="15.28515625" style="1" customWidth="1"/>
    <col min="11301" max="11305" width="6.42578125" style="1" customWidth="1"/>
    <col min="11306" max="11306" width="15" style="1" customWidth="1"/>
    <col min="11307" max="11317" width="6.42578125" style="1" customWidth="1"/>
    <col min="11318" max="11318" width="11.7109375" style="1" customWidth="1"/>
    <col min="11319" max="11341" width="6.42578125" style="1" customWidth="1"/>
    <col min="11342" max="11342" width="6.7109375" style="1" customWidth="1"/>
    <col min="11343" max="11347" width="6.42578125" style="1" customWidth="1"/>
    <col min="11348" max="11348" width="7.42578125" style="1" customWidth="1"/>
    <col min="11349" max="11351" width="6.42578125" style="1" customWidth="1"/>
    <col min="11352" max="11352" width="12.85546875" style="1" customWidth="1"/>
    <col min="11353" max="11359" width="6.42578125" style="1" customWidth="1"/>
    <col min="11360" max="11360" width="9" style="1" customWidth="1"/>
    <col min="11361" max="11363" width="6.42578125" style="1" customWidth="1"/>
    <col min="11364" max="11364" width="19.28515625" style="1" customWidth="1"/>
    <col min="11365" max="11367" width="6.42578125" style="1" customWidth="1"/>
    <col min="11368" max="11368" width="8.42578125" style="1" customWidth="1"/>
    <col min="11369" max="11373" width="6.42578125" style="1" customWidth="1"/>
    <col min="11374" max="11522" width="8.85546875" style="1"/>
    <col min="11523" max="11523" width="17.42578125" style="1" customWidth="1"/>
    <col min="11524" max="11524" width="26.85546875" style="1" customWidth="1"/>
    <col min="11525" max="11526" width="10.28515625" style="1" customWidth="1"/>
    <col min="11527" max="11533" width="6.42578125" style="1" customWidth="1"/>
    <col min="11534" max="11534" width="14" style="1" customWidth="1"/>
    <col min="11535" max="11539" width="6.42578125" style="1" customWidth="1"/>
    <col min="11540" max="11540" width="14.42578125" style="1" customWidth="1"/>
    <col min="11541" max="11545" width="6.42578125" style="1" customWidth="1"/>
    <col min="11546" max="11546" width="14.28515625" style="1" customWidth="1"/>
    <col min="11547" max="11549" width="6.42578125" style="1" customWidth="1"/>
    <col min="11550" max="11550" width="11.140625" style="1" customWidth="1"/>
    <col min="11551" max="11555" width="6.42578125" style="1" customWidth="1"/>
    <col min="11556" max="11556" width="15.28515625" style="1" customWidth="1"/>
    <col min="11557" max="11561" width="6.42578125" style="1" customWidth="1"/>
    <col min="11562" max="11562" width="15" style="1" customWidth="1"/>
    <col min="11563" max="11573" width="6.42578125" style="1" customWidth="1"/>
    <col min="11574" max="11574" width="11.7109375" style="1" customWidth="1"/>
    <col min="11575" max="11597" width="6.42578125" style="1" customWidth="1"/>
    <col min="11598" max="11598" width="6.7109375" style="1" customWidth="1"/>
    <col min="11599" max="11603" width="6.42578125" style="1" customWidth="1"/>
    <col min="11604" max="11604" width="7.42578125" style="1" customWidth="1"/>
    <col min="11605" max="11607" width="6.42578125" style="1" customWidth="1"/>
    <col min="11608" max="11608" width="12.85546875" style="1" customWidth="1"/>
    <col min="11609" max="11615" width="6.42578125" style="1" customWidth="1"/>
    <col min="11616" max="11616" width="9" style="1" customWidth="1"/>
    <col min="11617" max="11619" width="6.42578125" style="1" customWidth="1"/>
    <col min="11620" max="11620" width="19.28515625" style="1" customWidth="1"/>
    <col min="11621" max="11623" width="6.42578125" style="1" customWidth="1"/>
    <col min="11624" max="11624" width="8.42578125" style="1" customWidth="1"/>
    <col min="11625" max="11629" width="6.42578125" style="1" customWidth="1"/>
    <col min="11630" max="11778" width="8.85546875" style="1"/>
    <col min="11779" max="11779" width="17.42578125" style="1" customWidth="1"/>
    <col min="11780" max="11780" width="26.85546875" style="1" customWidth="1"/>
    <col min="11781" max="11782" width="10.28515625" style="1" customWidth="1"/>
    <col min="11783" max="11789" width="6.42578125" style="1" customWidth="1"/>
    <col min="11790" max="11790" width="14" style="1" customWidth="1"/>
    <col min="11791" max="11795" width="6.42578125" style="1" customWidth="1"/>
    <col min="11796" max="11796" width="14.42578125" style="1" customWidth="1"/>
    <col min="11797" max="11801" width="6.42578125" style="1" customWidth="1"/>
    <col min="11802" max="11802" width="14.28515625" style="1" customWidth="1"/>
    <col min="11803" max="11805" width="6.42578125" style="1" customWidth="1"/>
    <col min="11806" max="11806" width="11.140625" style="1" customWidth="1"/>
    <col min="11807" max="11811" width="6.42578125" style="1" customWidth="1"/>
    <col min="11812" max="11812" width="15.28515625" style="1" customWidth="1"/>
    <col min="11813" max="11817" width="6.42578125" style="1" customWidth="1"/>
    <col min="11818" max="11818" width="15" style="1" customWidth="1"/>
    <col min="11819" max="11829" width="6.42578125" style="1" customWidth="1"/>
    <col min="11830" max="11830" width="11.7109375" style="1" customWidth="1"/>
    <col min="11831" max="11853" width="6.42578125" style="1" customWidth="1"/>
    <col min="11854" max="11854" width="6.7109375" style="1" customWidth="1"/>
    <col min="11855" max="11859" width="6.42578125" style="1" customWidth="1"/>
    <col min="11860" max="11860" width="7.42578125" style="1" customWidth="1"/>
    <col min="11861" max="11863" width="6.42578125" style="1" customWidth="1"/>
    <col min="11864" max="11864" width="12.85546875" style="1" customWidth="1"/>
    <col min="11865" max="11871" width="6.42578125" style="1" customWidth="1"/>
    <col min="11872" max="11872" width="9" style="1" customWidth="1"/>
    <col min="11873" max="11875" width="6.42578125" style="1" customWidth="1"/>
    <col min="11876" max="11876" width="19.28515625" style="1" customWidth="1"/>
    <col min="11877" max="11879" width="6.42578125" style="1" customWidth="1"/>
    <col min="11880" max="11880" width="8.42578125" style="1" customWidth="1"/>
    <col min="11881" max="11885" width="6.42578125" style="1" customWidth="1"/>
    <col min="11886" max="12034" width="8.85546875" style="1"/>
    <col min="12035" max="12035" width="17.42578125" style="1" customWidth="1"/>
    <col min="12036" max="12036" width="26.85546875" style="1" customWidth="1"/>
    <col min="12037" max="12038" width="10.28515625" style="1" customWidth="1"/>
    <col min="12039" max="12045" width="6.42578125" style="1" customWidth="1"/>
    <col min="12046" max="12046" width="14" style="1" customWidth="1"/>
    <col min="12047" max="12051" width="6.42578125" style="1" customWidth="1"/>
    <col min="12052" max="12052" width="14.42578125" style="1" customWidth="1"/>
    <col min="12053" max="12057" width="6.42578125" style="1" customWidth="1"/>
    <col min="12058" max="12058" width="14.28515625" style="1" customWidth="1"/>
    <col min="12059" max="12061" width="6.42578125" style="1" customWidth="1"/>
    <col min="12062" max="12062" width="11.140625" style="1" customWidth="1"/>
    <col min="12063" max="12067" width="6.42578125" style="1" customWidth="1"/>
    <col min="12068" max="12068" width="15.28515625" style="1" customWidth="1"/>
    <col min="12069" max="12073" width="6.42578125" style="1" customWidth="1"/>
    <col min="12074" max="12074" width="15" style="1" customWidth="1"/>
    <col min="12075" max="12085" width="6.42578125" style="1" customWidth="1"/>
    <col min="12086" max="12086" width="11.7109375" style="1" customWidth="1"/>
    <col min="12087" max="12109" width="6.42578125" style="1" customWidth="1"/>
    <col min="12110" max="12110" width="6.7109375" style="1" customWidth="1"/>
    <col min="12111" max="12115" width="6.42578125" style="1" customWidth="1"/>
    <col min="12116" max="12116" width="7.42578125" style="1" customWidth="1"/>
    <col min="12117" max="12119" width="6.42578125" style="1" customWidth="1"/>
    <col min="12120" max="12120" width="12.85546875" style="1" customWidth="1"/>
    <col min="12121" max="12127" width="6.42578125" style="1" customWidth="1"/>
    <col min="12128" max="12128" width="9" style="1" customWidth="1"/>
    <col min="12129" max="12131" width="6.42578125" style="1" customWidth="1"/>
    <col min="12132" max="12132" width="19.28515625" style="1" customWidth="1"/>
    <col min="12133" max="12135" width="6.42578125" style="1" customWidth="1"/>
    <col min="12136" max="12136" width="8.42578125" style="1" customWidth="1"/>
    <col min="12137" max="12141" width="6.42578125" style="1" customWidth="1"/>
    <col min="12142" max="12290" width="8.85546875" style="1"/>
    <col min="12291" max="12291" width="17.42578125" style="1" customWidth="1"/>
    <col min="12292" max="12292" width="26.85546875" style="1" customWidth="1"/>
    <col min="12293" max="12294" width="10.28515625" style="1" customWidth="1"/>
    <col min="12295" max="12301" width="6.42578125" style="1" customWidth="1"/>
    <col min="12302" max="12302" width="14" style="1" customWidth="1"/>
    <col min="12303" max="12307" width="6.42578125" style="1" customWidth="1"/>
    <col min="12308" max="12308" width="14.42578125" style="1" customWidth="1"/>
    <col min="12309" max="12313" width="6.42578125" style="1" customWidth="1"/>
    <col min="12314" max="12314" width="14.28515625" style="1" customWidth="1"/>
    <col min="12315" max="12317" width="6.42578125" style="1" customWidth="1"/>
    <col min="12318" max="12318" width="11.140625" style="1" customWidth="1"/>
    <col min="12319" max="12323" width="6.42578125" style="1" customWidth="1"/>
    <col min="12324" max="12324" width="15.28515625" style="1" customWidth="1"/>
    <col min="12325" max="12329" width="6.42578125" style="1" customWidth="1"/>
    <col min="12330" max="12330" width="15" style="1" customWidth="1"/>
    <col min="12331" max="12341" width="6.42578125" style="1" customWidth="1"/>
    <col min="12342" max="12342" width="11.7109375" style="1" customWidth="1"/>
    <col min="12343" max="12365" width="6.42578125" style="1" customWidth="1"/>
    <col min="12366" max="12366" width="6.7109375" style="1" customWidth="1"/>
    <col min="12367" max="12371" width="6.42578125" style="1" customWidth="1"/>
    <col min="12372" max="12372" width="7.42578125" style="1" customWidth="1"/>
    <col min="12373" max="12375" width="6.42578125" style="1" customWidth="1"/>
    <col min="12376" max="12376" width="12.85546875" style="1" customWidth="1"/>
    <col min="12377" max="12383" width="6.42578125" style="1" customWidth="1"/>
    <col min="12384" max="12384" width="9" style="1" customWidth="1"/>
    <col min="12385" max="12387" width="6.42578125" style="1" customWidth="1"/>
    <col min="12388" max="12388" width="19.28515625" style="1" customWidth="1"/>
    <col min="12389" max="12391" width="6.42578125" style="1" customWidth="1"/>
    <col min="12392" max="12392" width="8.42578125" style="1" customWidth="1"/>
    <col min="12393" max="12397" width="6.42578125" style="1" customWidth="1"/>
    <col min="12398" max="12546" width="8.85546875" style="1"/>
    <col min="12547" max="12547" width="17.42578125" style="1" customWidth="1"/>
    <col min="12548" max="12548" width="26.85546875" style="1" customWidth="1"/>
    <col min="12549" max="12550" width="10.28515625" style="1" customWidth="1"/>
    <col min="12551" max="12557" width="6.42578125" style="1" customWidth="1"/>
    <col min="12558" max="12558" width="14" style="1" customWidth="1"/>
    <col min="12559" max="12563" width="6.42578125" style="1" customWidth="1"/>
    <col min="12564" max="12564" width="14.42578125" style="1" customWidth="1"/>
    <col min="12565" max="12569" width="6.42578125" style="1" customWidth="1"/>
    <col min="12570" max="12570" width="14.28515625" style="1" customWidth="1"/>
    <col min="12571" max="12573" width="6.42578125" style="1" customWidth="1"/>
    <col min="12574" max="12574" width="11.140625" style="1" customWidth="1"/>
    <col min="12575" max="12579" width="6.42578125" style="1" customWidth="1"/>
    <col min="12580" max="12580" width="15.28515625" style="1" customWidth="1"/>
    <col min="12581" max="12585" width="6.42578125" style="1" customWidth="1"/>
    <col min="12586" max="12586" width="15" style="1" customWidth="1"/>
    <col min="12587" max="12597" width="6.42578125" style="1" customWidth="1"/>
    <col min="12598" max="12598" width="11.7109375" style="1" customWidth="1"/>
    <col min="12599" max="12621" width="6.42578125" style="1" customWidth="1"/>
    <col min="12622" max="12622" width="6.7109375" style="1" customWidth="1"/>
    <col min="12623" max="12627" width="6.42578125" style="1" customWidth="1"/>
    <col min="12628" max="12628" width="7.42578125" style="1" customWidth="1"/>
    <col min="12629" max="12631" width="6.42578125" style="1" customWidth="1"/>
    <col min="12632" max="12632" width="12.85546875" style="1" customWidth="1"/>
    <col min="12633" max="12639" width="6.42578125" style="1" customWidth="1"/>
    <col min="12640" max="12640" width="9" style="1" customWidth="1"/>
    <col min="12641" max="12643" width="6.42578125" style="1" customWidth="1"/>
    <col min="12644" max="12644" width="19.28515625" style="1" customWidth="1"/>
    <col min="12645" max="12647" width="6.42578125" style="1" customWidth="1"/>
    <col min="12648" max="12648" width="8.42578125" style="1" customWidth="1"/>
    <col min="12649" max="12653" width="6.42578125" style="1" customWidth="1"/>
    <col min="12654" max="12802" width="8.85546875" style="1"/>
    <col min="12803" max="12803" width="17.42578125" style="1" customWidth="1"/>
    <col min="12804" max="12804" width="26.85546875" style="1" customWidth="1"/>
    <col min="12805" max="12806" width="10.28515625" style="1" customWidth="1"/>
    <col min="12807" max="12813" width="6.42578125" style="1" customWidth="1"/>
    <col min="12814" max="12814" width="14" style="1" customWidth="1"/>
    <col min="12815" max="12819" width="6.42578125" style="1" customWidth="1"/>
    <col min="12820" max="12820" width="14.42578125" style="1" customWidth="1"/>
    <col min="12821" max="12825" width="6.42578125" style="1" customWidth="1"/>
    <col min="12826" max="12826" width="14.28515625" style="1" customWidth="1"/>
    <col min="12827" max="12829" width="6.42578125" style="1" customWidth="1"/>
    <col min="12830" max="12830" width="11.140625" style="1" customWidth="1"/>
    <col min="12831" max="12835" width="6.42578125" style="1" customWidth="1"/>
    <col min="12836" max="12836" width="15.28515625" style="1" customWidth="1"/>
    <col min="12837" max="12841" width="6.42578125" style="1" customWidth="1"/>
    <col min="12842" max="12842" width="15" style="1" customWidth="1"/>
    <col min="12843" max="12853" width="6.42578125" style="1" customWidth="1"/>
    <col min="12854" max="12854" width="11.7109375" style="1" customWidth="1"/>
    <col min="12855" max="12877" width="6.42578125" style="1" customWidth="1"/>
    <col min="12878" max="12878" width="6.7109375" style="1" customWidth="1"/>
    <col min="12879" max="12883" width="6.42578125" style="1" customWidth="1"/>
    <col min="12884" max="12884" width="7.42578125" style="1" customWidth="1"/>
    <col min="12885" max="12887" width="6.42578125" style="1" customWidth="1"/>
    <col min="12888" max="12888" width="12.85546875" style="1" customWidth="1"/>
    <col min="12889" max="12895" width="6.42578125" style="1" customWidth="1"/>
    <col min="12896" max="12896" width="9" style="1" customWidth="1"/>
    <col min="12897" max="12899" width="6.42578125" style="1" customWidth="1"/>
    <col min="12900" max="12900" width="19.28515625" style="1" customWidth="1"/>
    <col min="12901" max="12903" width="6.42578125" style="1" customWidth="1"/>
    <col min="12904" max="12904" width="8.42578125" style="1" customWidth="1"/>
    <col min="12905" max="12909" width="6.42578125" style="1" customWidth="1"/>
    <col min="12910" max="13058" width="8.85546875" style="1"/>
    <col min="13059" max="13059" width="17.42578125" style="1" customWidth="1"/>
    <col min="13060" max="13060" width="26.85546875" style="1" customWidth="1"/>
    <col min="13061" max="13062" width="10.28515625" style="1" customWidth="1"/>
    <col min="13063" max="13069" width="6.42578125" style="1" customWidth="1"/>
    <col min="13070" max="13070" width="14" style="1" customWidth="1"/>
    <col min="13071" max="13075" width="6.42578125" style="1" customWidth="1"/>
    <col min="13076" max="13076" width="14.42578125" style="1" customWidth="1"/>
    <col min="13077" max="13081" width="6.42578125" style="1" customWidth="1"/>
    <col min="13082" max="13082" width="14.28515625" style="1" customWidth="1"/>
    <col min="13083" max="13085" width="6.42578125" style="1" customWidth="1"/>
    <col min="13086" max="13086" width="11.140625" style="1" customWidth="1"/>
    <col min="13087" max="13091" width="6.42578125" style="1" customWidth="1"/>
    <col min="13092" max="13092" width="15.28515625" style="1" customWidth="1"/>
    <col min="13093" max="13097" width="6.42578125" style="1" customWidth="1"/>
    <col min="13098" max="13098" width="15" style="1" customWidth="1"/>
    <col min="13099" max="13109" width="6.42578125" style="1" customWidth="1"/>
    <col min="13110" max="13110" width="11.7109375" style="1" customWidth="1"/>
    <col min="13111" max="13133" width="6.42578125" style="1" customWidth="1"/>
    <col min="13134" max="13134" width="6.7109375" style="1" customWidth="1"/>
    <col min="13135" max="13139" width="6.42578125" style="1" customWidth="1"/>
    <col min="13140" max="13140" width="7.42578125" style="1" customWidth="1"/>
    <col min="13141" max="13143" width="6.42578125" style="1" customWidth="1"/>
    <col min="13144" max="13144" width="12.85546875" style="1" customWidth="1"/>
    <col min="13145" max="13151" width="6.42578125" style="1" customWidth="1"/>
    <col min="13152" max="13152" width="9" style="1" customWidth="1"/>
    <col min="13153" max="13155" width="6.42578125" style="1" customWidth="1"/>
    <col min="13156" max="13156" width="19.28515625" style="1" customWidth="1"/>
    <col min="13157" max="13159" width="6.42578125" style="1" customWidth="1"/>
    <col min="13160" max="13160" width="8.42578125" style="1" customWidth="1"/>
    <col min="13161" max="13165" width="6.42578125" style="1" customWidth="1"/>
    <col min="13166" max="13314" width="8.85546875" style="1"/>
    <col min="13315" max="13315" width="17.42578125" style="1" customWidth="1"/>
    <col min="13316" max="13316" width="26.85546875" style="1" customWidth="1"/>
    <col min="13317" max="13318" width="10.28515625" style="1" customWidth="1"/>
    <col min="13319" max="13325" width="6.42578125" style="1" customWidth="1"/>
    <col min="13326" max="13326" width="14" style="1" customWidth="1"/>
    <col min="13327" max="13331" width="6.42578125" style="1" customWidth="1"/>
    <col min="13332" max="13332" width="14.42578125" style="1" customWidth="1"/>
    <col min="13333" max="13337" width="6.42578125" style="1" customWidth="1"/>
    <col min="13338" max="13338" width="14.28515625" style="1" customWidth="1"/>
    <col min="13339" max="13341" width="6.42578125" style="1" customWidth="1"/>
    <col min="13342" max="13342" width="11.140625" style="1" customWidth="1"/>
    <col min="13343" max="13347" width="6.42578125" style="1" customWidth="1"/>
    <col min="13348" max="13348" width="15.28515625" style="1" customWidth="1"/>
    <col min="13349" max="13353" width="6.42578125" style="1" customWidth="1"/>
    <col min="13354" max="13354" width="15" style="1" customWidth="1"/>
    <col min="13355" max="13365" width="6.42578125" style="1" customWidth="1"/>
    <col min="13366" max="13366" width="11.7109375" style="1" customWidth="1"/>
    <col min="13367" max="13389" width="6.42578125" style="1" customWidth="1"/>
    <col min="13390" max="13390" width="6.7109375" style="1" customWidth="1"/>
    <col min="13391" max="13395" width="6.42578125" style="1" customWidth="1"/>
    <col min="13396" max="13396" width="7.42578125" style="1" customWidth="1"/>
    <col min="13397" max="13399" width="6.42578125" style="1" customWidth="1"/>
    <col min="13400" max="13400" width="12.85546875" style="1" customWidth="1"/>
    <col min="13401" max="13407" width="6.42578125" style="1" customWidth="1"/>
    <col min="13408" max="13408" width="9" style="1" customWidth="1"/>
    <col min="13409" max="13411" width="6.42578125" style="1" customWidth="1"/>
    <col min="13412" max="13412" width="19.28515625" style="1" customWidth="1"/>
    <col min="13413" max="13415" width="6.42578125" style="1" customWidth="1"/>
    <col min="13416" max="13416" width="8.42578125" style="1" customWidth="1"/>
    <col min="13417" max="13421" width="6.42578125" style="1" customWidth="1"/>
    <col min="13422" max="13570" width="8.85546875" style="1"/>
    <col min="13571" max="13571" width="17.42578125" style="1" customWidth="1"/>
    <col min="13572" max="13572" width="26.85546875" style="1" customWidth="1"/>
    <col min="13573" max="13574" width="10.28515625" style="1" customWidth="1"/>
    <col min="13575" max="13581" width="6.42578125" style="1" customWidth="1"/>
    <col min="13582" max="13582" width="14" style="1" customWidth="1"/>
    <col min="13583" max="13587" width="6.42578125" style="1" customWidth="1"/>
    <col min="13588" max="13588" width="14.42578125" style="1" customWidth="1"/>
    <col min="13589" max="13593" width="6.42578125" style="1" customWidth="1"/>
    <col min="13594" max="13594" width="14.28515625" style="1" customWidth="1"/>
    <col min="13595" max="13597" width="6.42578125" style="1" customWidth="1"/>
    <col min="13598" max="13598" width="11.140625" style="1" customWidth="1"/>
    <col min="13599" max="13603" width="6.42578125" style="1" customWidth="1"/>
    <col min="13604" max="13604" width="15.28515625" style="1" customWidth="1"/>
    <col min="13605" max="13609" width="6.42578125" style="1" customWidth="1"/>
    <col min="13610" max="13610" width="15" style="1" customWidth="1"/>
    <col min="13611" max="13621" width="6.42578125" style="1" customWidth="1"/>
    <col min="13622" max="13622" width="11.7109375" style="1" customWidth="1"/>
    <col min="13623" max="13645" width="6.42578125" style="1" customWidth="1"/>
    <col min="13646" max="13646" width="6.7109375" style="1" customWidth="1"/>
    <col min="13647" max="13651" width="6.42578125" style="1" customWidth="1"/>
    <col min="13652" max="13652" width="7.42578125" style="1" customWidth="1"/>
    <col min="13653" max="13655" width="6.42578125" style="1" customWidth="1"/>
    <col min="13656" max="13656" width="12.85546875" style="1" customWidth="1"/>
    <col min="13657" max="13663" width="6.42578125" style="1" customWidth="1"/>
    <col min="13664" max="13664" width="9" style="1" customWidth="1"/>
    <col min="13665" max="13667" width="6.42578125" style="1" customWidth="1"/>
    <col min="13668" max="13668" width="19.28515625" style="1" customWidth="1"/>
    <col min="13669" max="13671" width="6.42578125" style="1" customWidth="1"/>
    <col min="13672" max="13672" width="8.42578125" style="1" customWidth="1"/>
    <col min="13673" max="13677" width="6.42578125" style="1" customWidth="1"/>
    <col min="13678" max="13826" width="8.85546875" style="1"/>
    <col min="13827" max="13827" width="17.42578125" style="1" customWidth="1"/>
    <col min="13828" max="13828" width="26.85546875" style="1" customWidth="1"/>
    <col min="13829" max="13830" width="10.28515625" style="1" customWidth="1"/>
    <col min="13831" max="13837" width="6.42578125" style="1" customWidth="1"/>
    <col min="13838" max="13838" width="14" style="1" customWidth="1"/>
    <col min="13839" max="13843" width="6.42578125" style="1" customWidth="1"/>
    <col min="13844" max="13844" width="14.42578125" style="1" customWidth="1"/>
    <col min="13845" max="13849" width="6.42578125" style="1" customWidth="1"/>
    <col min="13850" max="13850" width="14.28515625" style="1" customWidth="1"/>
    <col min="13851" max="13853" width="6.42578125" style="1" customWidth="1"/>
    <col min="13854" max="13854" width="11.140625" style="1" customWidth="1"/>
    <col min="13855" max="13859" width="6.42578125" style="1" customWidth="1"/>
    <col min="13860" max="13860" width="15.28515625" style="1" customWidth="1"/>
    <col min="13861" max="13865" width="6.42578125" style="1" customWidth="1"/>
    <col min="13866" max="13866" width="15" style="1" customWidth="1"/>
    <col min="13867" max="13877" width="6.42578125" style="1" customWidth="1"/>
    <col min="13878" max="13878" width="11.7109375" style="1" customWidth="1"/>
    <col min="13879" max="13901" width="6.42578125" style="1" customWidth="1"/>
    <col min="13902" max="13902" width="6.7109375" style="1" customWidth="1"/>
    <col min="13903" max="13907" width="6.42578125" style="1" customWidth="1"/>
    <col min="13908" max="13908" width="7.42578125" style="1" customWidth="1"/>
    <col min="13909" max="13911" width="6.42578125" style="1" customWidth="1"/>
    <col min="13912" max="13912" width="12.85546875" style="1" customWidth="1"/>
    <col min="13913" max="13919" width="6.42578125" style="1" customWidth="1"/>
    <col min="13920" max="13920" width="9" style="1" customWidth="1"/>
    <col min="13921" max="13923" width="6.42578125" style="1" customWidth="1"/>
    <col min="13924" max="13924" width="19.28515625" style="1" customWidth="1"/>
    <col min="13925" max="13927" width="6.42578125" style="1" customWidth="1"/>
    <col min="13928" max="13928" width="8.42578125" style="1" customWidth="1"/>
    <col min="13929" max="13933" width="6.42578125" style="1" customWidth="1"/>
    <col min="13934" max="14082" width="8.85546875" style="1"/>
    <col min="14083" max="14083" width="17.42578125" style="1" customWidth="1"/>
    <col min="14084" max="14084" width="26.85546875" style="1" customWidth="1"/>
    <col min="14085" max="14086" width="10.28515625" style="1" customWidth="1"/>
    <col min="14087" max="14093" width="6.42578125" style="1" customWidth="1"/>
    <col min="14094" max="14094" width="14" style="1" customWidth="1"/>
    <col min="14095" max="14099" width="6.42578125" style="1" customWidth="1"/>
    <col min="14100" max="14100" width="14.42578125" style="1" customWidth="1"/>
    <col min="14101" max="14105" width="6.42578125" style="1" customWidth="1"/>
    <col min="14106" max="14106" width="14.28515625" style="1" customWidth="1"/>
    <col min="14107" max="14109" width="6.42578125" style="1" customWidth="1"/>
    <col min="14110" max="14110" width="11.140625" style="1" customWidth="1"/>
    <col min="14111" max="14115" width="6.42578125" style="1" customWidth="1"/>
    <col min="14116" max="14116" width="15.28515625" style="1" customWidth="1"/>
    <col min="14117" max="14121" width="6.42578125" style="1" customWidth="1"/>
    <col min="14122" max="14122" width="15" style="1" customWidth="1"/>
    <col min="14123" max="14133" width="6.42578125" style="1" customWidth="1"/>
    <col min="14134" max="14134" width="11.7109375" style="1" customWidth="1"/>
    <col min="14135" max="14157" width="6.42578125" style="1" customWidth="1"/>
    <col min="14158" max="14158" width="6.7109375" style="1" customWidth="1"/>
    <col min="14159" max="14163" width="6.42578125" style="1" customWidth="1"/>
    <col min="14164" max="14164" width="7.42578125" style="1" customWidth="1"/>
    <col min="14165" max="14167" width="6.42578125" style="1" customWidth="1"/>
    <col min="14168" max="14168" width="12.85546875" style="1" customWidth="1"/>
    <col min="14169" max="14175" width="6.42578125" style="1" customWidth="1"/>
    <col min="14176" max="14176" width="9" style="1" customWidth="1"/>
    <col min="14177" max="14179" width="6.42578125" style="1" customWidth="1"/>
    <col min="14180" max="14180" width="19.28515625" style="1" customWidth="1"/>
    <col min="14181" max="14183" width="6.42578125" style="1" customWidth="1"/>
    <col min="14184" max="14184" width="8.42578125" style="1" customWidth="1"/>
    <col min="14185" max="14189" width="6.42578125" style="1" customWidth="1"/>
    <col min="14190" max="14338" width="8.85546875" style="1"/>
    <col min="14339" max="14339" width="17.42578125" style="1" customWidth="1"/>
    <col min="14340" max="14340" width="26.85546875" style="1" customWidth="1"/>
    <col min="14341" max="14342" width="10.28515625" style="1" customWidth="1"/>
    <col min="14343" max="14349" width="6.42578125" style="1" customWidth="1"/>
    <col min="14350" max="14350" width="14" style="1" customWidth="1"/>
    <col min="14351" max="14355" width="6.42578125" style="1" customWidth="1"/>
    <col min="14356" max="14356" width="14.42578125" style="1" customWidth="1"/>
    <col min="14357" max="14361" width="6.42578125" style="1" customWidth="1"/>
    <col min="14362" max="14362" width="14.28515625" style="1" customWidth="1"/>
    <col min="14363" max="14365" width="6.42578125" style="1" customWidth="1"/>
    <col min="14366" max="14366" width="11.140625" style="1" customWidth="1"/>
    <col min="14367" max="14371" width="6.42578125" style="1" customWidth="1"/>
    <col min="14372" max="14372" width="15.28515625" style="1" customWidth="1"/>
    <col min="14373" max="14377" width="6.42578125" style="1" customWidth="1"/>
    <col min="14378" max="14378" width="15" style="1" customWidth="1"/>
    <col min="14379" max="14389" width="6.42578125" style="1" customWidth="1"/>
    <col min="14390" max="14390" width="11.7109375" style="1" customWidth="1"/>
    <col min="14391" max="14413" width="6.42578125" style="1" customWidth="1"/>
    <col min="14414" max="14414" width="6.7109375" style="1" customWidth="1"/>
    <col min="14415" max="14419" width="6.42578125" style="1" customWidth="1"/>
    <col min="14420" max="14420" width="7.42578125" style="1" customWidth="1"/>
    <col min="14421" max="14423" width="6.42578125" style="1" customWidth="1"/>
    <col min="14424" max="14424" width="12.85546875" style="1" customWidth="1"/>
    <col min="14425" max="14431" width="6.42578125" style="1" customWidth="1"/>
    <col min="14432" max="14432" width="9" style="1" customWidth="1"/>
    <col min="14433" max="14435" width="6.42578125" style="1" customWidth="1"/>
    <col min="14436" max="14436" width="19.28515625" style="1" customWidth="1"/>
    <col min="14437" max="14439" width="6.42578125" style="1" customWidth="1"/>
    <col min="14440" max="14440" width="8.42578125" style="1" customWidth="1"/>
    <col min="14441" max="14445" width="6.42578125" style="1" customWidth="1"/>
    <col min="14446" max="14594" width="8.85546875" style="1"/>
    <col min="14595" max="14595" width="17.42578125" style="1" customWidth="1"/>
    <col min="14596" max="14596" width="26.85546875" style="1" customWidth="1"/>
    <col min="14597" max="14598" width="10.28515625" style="1" customWidth="1"/>
    <col min="14599" max="14605" width="6.42578125" style="1" customWidth="1"/>
    <col min="14606" max="14606" width="14" style="1" customWidth="1"/>
    <col min="14607" max="14611" width="6.42578125" style="1" customWidth="1"/>
    <col min="14612" max="14612" width="14.42578125" style="1" customWidth="1"/>
    <col min="14613" max="14617" width="6.42578125" style="1" customWidth="1"/>
    <col min="14618" max="14618" width="14.28515625" style="1" customWidth="1"/>
    <col min="14619" max="14621" width="6.42578125" style="1" customWidth="1"/>
    <col min="14622" max="14622" width="11.140625" style="1" customWidth="1"/>
    <col min="14623" max="14627" width="6.42578125" style="1" customWidth="1"/>
    <col min="14628" max="14628" width="15.28515625" style="1" customWidth="1"/>
    <col min="14629" max="14633" width="6.42578125" style="1" customWidth="1"/>
    <col min="14634" max="14634" width="15" style="1" customWidth="1"/>
    <col min="14635" max="14645" width="6.42578125" style="1" customWidth="1"/>
    <col min="14646" max="14646" width="11.7109375" style="1" customWidth="1"/>
    <col min="14647" max="14669" width="6.42578125" style="1" customWidth="1"/>
    <col min="14670" max="14670" width="6.7109375" style="1" customWidth="1"/>
    <col min="14671" max="14675" width="6.42578125" style="1" customWidth="1"/>
    <col min="14676" max="14676" width="7.42578125" style="1" customWidth="1"/>
    <col min="14677" max="14679" width="6.42578125" style="1" customWidth="1"/>
    <col min="14680" max="14680" width="12.85546875" style="1" customWidth="1"/>
    <col min="14681" max="14687" width="6.42578125" style="1" customWidth="1"/>
    <col min="14688" max="14688" width="9" style="1" customWidth="1"/>
    <col min="14689" max="14691" width="6.42578125" style="1" customWidth="1"/>
    <col min="14692" max="14692" width="19.28515625" style="1" customWidth="1"/>
    <col min="14693" max="14695" width="6.42578125" style="1" customWidth="1"/>
    <col min="14696" max="14696" width="8.42578125" style="1" customWidth="1"/>
    <col min="14697" max="14701" width="6.42578125" style="1" customWidth="1"/>
    <col min="14702" max="14850" width="8.85546875" style="1"/>
    <col min="14851" max="14851" width="17.42578125" style="1" customWidth="1"/>
    <col min="14852" max="14852" width="26.85546875" style="1" customWidth="1"/>
    <col min="14853" max="14854" width="10.28515625" style="1" customWidth="1"/>
    <col min="14855" max="14861" width="6.42578125" style="1" customWidth="1"/>
    <col min="14862" max="14862" width="14" style="1" customWidth="1"/>
    <col min="14863" max="14867" width="6.42578125" style="1" customWidth="1"/>
    <col min="14868" max="14868" width="14.42578125" style="1" customWidth="1"/>
    <col min="14869" max="14873" width="6.42578125" style="1" customWidth="1"/>
    <col min="14874" max="14874" width="14.28515625" style="1" customWidth="1"/>
    <col min="14875" max="14877" width="6.42578125" style="1" customWidth="1"/>
    <col min="14878" max="14878" width="11.140625" style="1" customWidth="1"/>
    <col min="14879" max="14883" width="6.42578125" style="1" customWidth="1"/>
    <col min="14884" max="14884" width="15.28515625" style="1" customWidth="1"/>
    <col min="14885" max="14889" width="6.42578125" style="1" customWidth="1"/>
    <col min="14890" max="14890" width="15" style="1" customWidth="1"/>
    <col min="14891" max="14901" width="6.42578125" style="1" customWidth="1"/>
    <col min="14902" max="14902" width="11.7109375" style="1" customWidth="1"/>
    <col min="14903" max="14925" width="6.42578125" style="1" customWidth="1"/>
    <col min="14926" max="14926" width="6.7109375" style="1" customWidth="1"/>
    <col min="14927" max="14931" width="6.42578125" style="1" customWidth="1"/>
    <col min="14932" max="14932" width="7.42578125" style="1" customWidth="1"/>
    <col min="14933" max="14935" width="6.42578125" style="1" customWidth="1"/>
    <col min="14936" max="14936" width="12.85546875" style="1" customWidth="1"/>
    <col min="14937" max="14943" width="6.42578125" style="1" customWidth="1"/>
    <col min="14944" max="14944" width="9" style="1" customWidth="1"/>
    <col min="14945" max="14947" width="6.42578125" style="1" customWidth="1"/>
    <col min="14948" max="14948" width="19.28515625" style="1" customWidth="1"/>
    <col min="14949" max="14951" width="6.42578125" style="1" customWidth="1"/>
    <col min="14952" max="14952" width="8.42578125" style="1" customWidth="1"/>
    <col min="14953" max="14957" width="6.42578125" style="1" customWidth="1"/>
    <col min="14958" max="15106" width="8.85546875" style="1"/>
    <col min="15107" max="15107" width="17.42578125" style="1" customWidth="1"/>
    <col min="15108" max="15108" width="26.85546875" style="1" customWidth="1"/>
    <col min="15109" max="15110" width="10.28515625" style="1" customWidth="1"/>
    <col min="15111" max="15117" width="6.42578125" style="1" customWidth="1"/>
    <col min="15118" max="15118" width="14" style="1" customWidth="1"/>
    <col min="15119" max="15123" width="6.42578125" style="1" customWidth="1"/>
    <col min="15124" max="15124" width="14.42578125" style="1" customWidth="1"/>
    <col min="15125" max="15129" width="6.42578125" style="1" customWidth="1"/>
    <col min="15130" max="15130" width="14.28515625" style="1" customWidth="1"/>
    <col min="15131" max="15133" width="6.42578125" style="1" customWidth="1"/>
    <col min="15134" max="15134" width="11.140625" style="1" customWidth="1"/>
    <col min="15135" max="15139" width="6.42578125" style="1" customWidth="1"/>
    <col min="15140" max="15140" width="15.28515625" style="1" customWidth="1"/>
    <col min="15141" max="15145" width="6.42578125" style="1" customWidth="1"/>
    <col min="15146" max="15146" width="15" style="1" customWidth="1"/>
    <col min="15147" max="15157" width="6.42578125" style="1" customWidth="1"/>
    <col min="15158" max="15158" width="11.7109375" style="1" customWidth="1"/>
    <col min="15159" max="15181" width="6.42578125" style="1" customWidth="1"/>
    <col min="15182" max="15182" width="6.7109375" style="1" customWidth="1"/>
    <col min="15183" max="15187" width="6.42578125" style="1" customWidth="1"/>
    <col min="15188" max="15188" width="7.42578125" style="1" customWidth="1"/>
    <col min="15189" max="15191" width="6.42578125" style="1" customWidth="1"/>
    <col min="15192" max="15192" width="12.85546875" style="1" customWidth="1"/>
    <col min="15193" max="15199" width="6.42578125" style="1" customWidth="1"/>
    <col min="15200" max="15200" width="9" style="1" customWidth="1"/>
    <col min="15201" max="15203" width="6.42578125" style="1" customWidth="1"/>
    <col min="15204" max="15204" width="19.28515625" style="1" customWidth="1"/>
    <col min="15205" max="15207" width="6.42578125" style="1" customWidth="1"/>
    <col min="15208" max="15208" width="8.42578125" style="1" customWidth="1"/>
    <col min="15209" max="15213" width="6.42578125" style="1" customWidth="1"/>
    <col min="15214" max="15362" width="8.85546875" style="1"/>
    <col min="15363" max="15363" width="17.42578125" style="1" customWidth="1"/>
    <col min="15364" max="15364" width="26.85546875" style="1" customWidth="1"/>
    <col min="15365" max="15366" width="10.28515625" style="1" customWidth="1"/>
    <col min="15367" max="15373" width="6.42578125" style="1" customWidth="1"/>
    <col min="15374" max="15374" width="14" style="1" customWidth="1"/>
    <col min="15375" max="15379" width="6.42578125" style="1" customWidth="1"/>
    <col min="15380" max="15380" width="14.42578125" style="1" customWidth="1"/>
    <col min="15381" max="15385" width="6.42578125" style="1" customWidth="1"/>
    <col min="15386" max="15386" width="14.28515625" style="1" customWidth="1"/>
    <col min="15387" max="15389" width="6.42578125" style="1" customWidth="1"/>
    <col min="15390" max="15390" width="11.140625" style="1" customWidth="1"/>
    <col min="15391" max="15395" width="6.42578125" style="1" customWidth="1"/>
    <col min="15396" max="15396" width="15.28515625" style="1" customWidth="1"/>
    <col min="15397" max="15401" width="6.42578125" style="1" customWidth="1"/>
    <col min="15402" max="15402" width="15" style="1" customWidth="1"/>
    <col min="15403" max="15413" width="6.42578125" style="1" customWidth="1"/>
    <col min="15414" max="15414" width="11.7109375" style="1" customWidth="1"/>
    <col min="15415" max="15437" width="6.42578125" style="1" customWidth="1"/>
    <col min="15438" max="15438" width="6.7109375" style="1" customWidth="1"/>
    <col min="15439" max="15443" width="6.42578125" style="1" customWidth="1"/>
    <col min="15444" max="15444" width="7.42578125" style="1" customWidth="1"/>
    <col min="15445" max="15447" width="6.42578125" style="1" customWidth="1"/>
    <col min="15448" max="15448" width="12.85546875" style="1" customWidth="1"/>
    <col min="15449" max="15455" width="6.42578125" style="1" customWidth="1"/>
    <col min="15456" max="15456" width="9" style="1" customWidth="1"/>
    <col min="15457" max="15459" width="6.42578125" style="1" customWidth="1"/>
    <col min="15460" max="15460" width="19.28515625" style="1" customWidth="1"/>
    <col min="15461" max="15463" width="6.42578125" style="1" customWidth="1"/>
    <col min="15464" max="15464" width="8.42578125" style="1" customWidth="1"/>
    <col min="15465" max="15469" width="6.42578125" style="1" customWidth="1"/>
    <col min="15470" max="15618" width="8.85546875" style="1"/>
    <col min="15619" max="15619" width="17.42578125" style="1" customWidth="1"/>
    <col min="15620" max="15620" width="26.85546875" style="1" customWidth="1"/>
    <col min="15621" max="15622" width="10.28515625" style="1" customWidth="1"/>
    <col min="15623" max="15629" width="6.42578125" style="1" customWidth="1"/>
    <col min="15630" max="15630" width="14" style="1" customWidth="1"/>
    <col min="15631" max="15635" width="6.42578125" style="1" customWidth="1"/>
    <col min="15636" max="15636" width="14.42578125" style="1" customWidth="1"/>
    <col min="15637" max="15641" width="6.42578125" style="1" customWidth="1"/>
    <col min="15642" max="15642" width="14.28515625" style="1" customWidth="1"/>
    <col min="15643" max="15645" width="6.42578125" style="1" customWidth="1"/>
    <col min="15646" max="15646" width="11.140625" style="1" customWidth="1"/>
    <col min="15647" max="15651" width="6.42578125" style="1" customWidth="1"/>
    <col min="15652" max="15652" width="15.28515625" style="1" customWidth="1"/>
    <col min="15653" max="15657" width="6.42578125" style="1" customWidth="1"/>
    <col min="15658" max="15658" width="15" style="1" customWidth="1"/>
    <col min="15659" max="15669" width="6.42578125" style="1" customWidth="1"/>
    <col min="15670" max="15670" width="11.7109375" style="1" customWidth="1"/>
    <col min="15671" max="15693" width="6.42578125" style="1" customWidth="1"/>
    <col min="15694" max="15694" width="6.7109375" style="1" customWidth="1"/>
    <col min="15695" max="15699" width="6.42578125" style="1" customWidth="1"/>
    <col min="15700" max="15700" width="7.42578125" style="1" customWidth="1"/>
    <col min="15701" max="15703" width="6.42578125" style="1" customWidth="1"/>
    <col min="15704" max="15704" width="12.85546875" style="1" customWidth="1"/>
    <col min="15705" max="15711" width="6.42578125" style="1" customWidth="1"/>
    <col min="15712" max="15712" width="9" style="1" customWidth="1"/>
    <col min="15713" max="15715" width="6.42578125" style="1" customWidth="1"/>
    <col min="15716" max="15716" width="19.28515625" style="1" customWidth="1"/>
    <col min="15717" max="15719" width="6.42578125" style="1" customWidth="1"/>
    <col min="15720" max="15720" width="8.42578125" style="1" customWidth="1"/>
    <col min="15721" max="15725" width="6.42578125" style="1" customWidth="1"/>
    <col min="15726" max="15874" width="8.85546875" style="1"/>
    <col min="15875" max="15875" width="17.42578125" style="1" customWidth="1"/>
    <col min="15876" max="15876" width="26.85546875" style="1" customWidth="1"/>
    <col min="15877" max="15878" width="10.28515625" style="1" customWidth="1"/>
    <col min="15879" max="15885" width="6.42578125" style="1" customWidth="1"/>
    <col min="15886" max="15886" width="14" style="1" customWidth="1"/>
    <col min="15887" max="15891" width="6.42578125" style="1" customWidth="1"/>
    <col min="15892" max="15892" width="14.42578125" style="1" customWidth="1"/>
    <col min="15893" max="15897" width="6.42578125" style="1" customWidth="1"/>
    <col min="15898" max="15898" width="14.28515625" style="1" customWidth="1"/>
    <col min="15899" max="15901" width="6.42578125" style="1" customWidth="1"/>
    <col min="15902" max="15902" width="11.140625" style="1" customWidth="1"/>
    <col min="15903" max="15907" width="6.42578125" style="1" customWidth="1"/>
    <col min="15908" max="15908" width="15.28515625" style="1" customWidth="1"/>
    <col min="15909" max="15913" width="6.42578125" style="1" customWidth="1"/>
    <col min="15914" max="15914" width="15" style="1" customWidth="1"/>
    <col min="15915" max="15925" width="6.42578125" style="1" customWidth="1"/>
    <col min="15926" max="15926" width="11.7109375" style="1" customWidth="1"/>
    <col min="15927" max="15949" width="6.42578125" style="1" customWidth="1"/>
    <col min="15950" max="15950" width="6.7109375" style="1" customWidth="1"/>
    <col min="15951" max="15955" width="6.42578125" style="1" customWidth="1"/>
    <col min="15956" max="15956" width="7.42578125" style="1" customWidth="1"/>
    <col min="15957" max="15959" width="6.42578125" style="1" customWidth="1"/>
    <col min="15960" max="15960" width="12.85546875" style="1" customWidth="1"/>
    <col min="15961" max="15967" width="6.42578125" style="1" customWidth="1"/>
    <col min="15968" max="15968" width="9" style="1" customWidth="1"/>
    <col min="15969" max="15971" width="6.42578125" style="1" customWidth="1"/>
    <col min="15972" max="15972" width="19.28515625" style="1" customWidth="1"/>
    <col min="15973" max="15975" width="6.42578125" style="1" customWidth="1"/>
    <col min="15976" max="15976" width="8.42578125" style="1" customWidth="1"/>
    <col min="15977" max="15981" width="6.42578125" style="1" customWidth="1"/>
    <col min="15982" max="16130" width="8.85546875" style="1"/>
    <col min="16131" max="16131" width="17.42578125" style="1" customWidth="1"/>
    <col min="16132" max="16132" width="26.85546875" style="1" customWidth="1"/>
    <col min="16133" max="16134" width="10.28515625" style="1" customWidth="1"/>
    <col min="16135" max="16141" width="6.42578125" style="1" customWidth="1"/>
    <col min="16142" max="16142" width="14" style="1" customWidth="1"/>
    <col min="16143" max="16147" width="6.42578125" style="1" customWidth="1"/>
    <col min="16148" max="16148" width="14.42578125" style="1" customWidth="1"/>
    <col min="16149" max="16153" width="6.42578125" style="1" customWidth="1"/>
    <col min="16154" max="16154" width="14.28515625" style="1" customWidth="1"/>
    <col min="16155" max="16157" width="6.42578125" style="1" customWidth="1"/>
    <col min="16158" max="16158" width="11.140625" style="1" customWidth="1"/>
    <col min="16159" max="16163" width="6.42578125" style="1" customWidth="1"/>
    <col min="16164" max="16164" width="15.28515625" style="1" customWidth="1"/>
    <col min="16165" max="16169" width="6.42578125" style="1" customWidth="1"/>
    <col min="16170" max="16170" width="15" style="1" customWidth="1"/>
    <col min="16171" max="16181" width="6.42578125" style="1" customWidth="1"/>
    <col min="16182" max="16182" width="11.7109375" style="1" customWidth="1"/>
    <col min="16183" max="16205" width="6.42578125" style="1" customWidth="1"/>
    <col min="16206" max="16206" width="6.7109375" style="1" customWidth="1"/>
    <col min="16207" max="16211" width="6.42578125" style="1" customWidth="1"/>
    <col min="16212" max="16212" width="7.42578125" style="1" customWidth="1"/>
    <col min="16213" max="16215" width="6.42578125" style="1" customWidth="1"/>
    <col min="16216" max="16216" width="12.85546875" style="1" customWidth="1"/>
    <col min="16217" max="16223" width="6.42578125" style="1" customWidth="1"/>
    <col min="16224" max="16224" width="9" style="1" customWidth="1"/>
    <col min="16225" max="16227" width="6.42578125" style="1" customWidth="1"/>
    <col min="16228" max="16228" width="19.28515625" style="1" customWidth="1"/>
    <col min="16229" max="16231" width="6.42578125" style="1" customWidth="1"/>
    <col min="16232" max="16232" width="8.42578125" style="1" customWidth="1"/>
    <col min="16233" max="16237" width="6.42578125" style="1" customWidth="1"/>
    <col min="16238" max="16384" width="8.85546875" style="1"/>
  </cols>
  <sheetData>
    <row r="1" spans="1:162" ht="51.75" customHeight="1" thickBot="1" x14ac:dyDescent="0.3">
      <c r="A1" s="175"/>
      <c r="B1" s="175"/>
      <c r="C1" s="166" t="s">
        <v>83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93"/>
      <c r="AS1" s="93"/>
      <c r="AT1" s="93"/>
      <c r="AU1" s="93"/>
      <c r="AV1" s="93"/>
      <c r="AW1" s="93"/>
      <c r="AX1" s="93"/>
      <c r="AY1" s="166" t="s">
        <v>83</v>
      </c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94"/>
      <c r="CD1" s="93"/>
      <c r="CE1" s="93"/>
      <c r="CF1" s="93"/>
      <c r="CG1" s="93"/>
      <c r="CH1" s="93"/>
      <c r="CI1" s="93"/>
      <c r="CJ1" s="93"/>
      <c r="CK1" s="93"/>
      <c r="CL1" s="166" t="s">
        <v>83</v>
      </c>
      <c r="CM1" s="166"/>
      <c r="CN1" s="166"/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  <c r="DB1" s="166"/>
      <c r="DC1" s="166"/>
      <c r="DD1" s="166"/>
      <c r="DE1" s="166"/>
    </row>
    <row r="2" spans="1:162" s="7" customFormat="1" ht="107.25" customHeight="1" x14ac:dyDescent="0.25">
      <c r="A2" s="167" t="s">
        <v>0</v>
      </c>
      <c r="B2" s="168"/>
      <c r="C2" s="169" t="s">
        <v>1</v>
      </c>
      <c r="D2" s="169"/>
      <c r="E2" s="169"/>
      <c r="F2" s="169"/>
      <c r="G2" s="169"/>
      <c r="H2" s="169"/>
      <c r="I2" s="167" t="s">
        <v>2</v>
      </c>
      <c r="J2" s="170"/>
      <c r="K2" s="170"/>
      <c r="L2" s="170"/>
      <c r="M2" s="170"/>
      <c r="N2" s="168"/>
      <c r="O2" s="167" t="s">
        <v>3</v>
      </c>
      <c r="P2" s="170"/>
      <c r="Q2" s="170"/>
      <c r="R2" s="170"/>
      <c r="S2" s="170"/>
      <c r="T2" s="168"/>
      <c r="U2" s="167" t="s">
        <v>4</v>
      </c>
      <c r="V2" s="170"/>
      <c r="W2" s="170"/>
      <c r="X2" s="170"/>
      <c r="Y2" s="170"/>
      <c r="Z2" s="168"/>
      <c r="AA2" s="167" t="s">
        <v>5</v>
      </c>
      <c r="AB2" s="171"/>
      <c r="AC2" s="171"/>
      <c r="AD2" s="172"/>
      <c r="AE2" s="167" t="s">
        <v>73</v>
      </c>
      <c r="AF2" s="171"/>
      <c r="AG2" s="171"/>
      <c r="AH2" s="172"/>
      <c r="AI2" s="167" t="s">
        <v>74</v>
      </c>
      <c r="AJ2" s="171"/>
      <c r="AK2" s="171"/>
      <c r="AL2" s="172"/>
      <c r="AM2" s="167" t="s">
        <v>6</v>
      </c>
      <c r="AN2" s="170"/>
      <c r="AO2" s="170"/>
      <c r="AP2" s="170"/>
      <c r="AQ2" s="170"/>
      <c r="AR2" s="168"/>
      <c r="AS2" s="167" t="s">
        <v>124</v>
      </c>
      <c r="AT2" s="170"/>
      <c r="AU2" s="170"/>
      <c r="AV2" s="170"/>
      <c r="AW2" s="170"/>
      <c r="AX2" s="168"/>
      <c r="AY2" s="167" t="s">
        <v>7</v>
      </c>
      <c r="AZ2" s="170"/>
      <c r="BA2" s="170"/>
      <c r="BB2" s="170"/>
      <c r="BC2" s="170"/>
      <c r="BD2" s="168"/>
      <c r="BE2" s="167" t="s">
        <v>9</v>
      </c>
      <c r="BF2" s="170"/>
      <c r="BG2" s="170"/>
      <c r="BH2" s="170"/>
      <c r="BI2" s="170"/>
      <c r="BJ2" s="168"/>
      <c r="BK2" s="167" t="s">
        <v>10</v>
      </c>
      <c r="BL2" s="170"/>
      <c r="BM2" s="170"/>
      <c r="BN2" s="170"/>
      <c r="BO2" s="170"/>
      <c r="BP2" s="168"/>
      <c r="BQ2" s="167" t="s">
        <v>11</v>
      </c>
      <c r="BR2" s="170"/>
      <c r="BS2" s="170"/>
      <c r="BT2" s="170"/>
      <c r="BU2" s="170"/>
      <c r="BV2" s="168"/>
      <c r="BW2" s="167" t="s">
        <v>80</v>
      </c>
      <c r="BX2" s="170"/>
      <c r="BY2" s="170"/>
      <c r="BZ2" s="170"/>
      <c r="CA2" s="170"/>
      <c r="CB2" s="168"/>
      <c r="CC2" s="167" t="s">
        <v>12</v>
      </c>
      <c r="CD2" s="170"/>
      <c r="CE2" s="170"/>
      <c r="CF2" s="168"/>
      <c r="CG2" s="167" t="s">
        <v>13</v>
      </c>
      <c r="CH2" s="170"/>
      <c r="CI2" s="170"/>
      <c r="CJ2" s="168"/>
      <c r="CK2" s="167" t="s">
        <v>14</v>
      </c>
      <c r="CL2" s="170"/>
      <c r="CM2" s="170"/>
      <c r="CN2" s="168"/>
      <c r="CO2" s="167" t="s">
        <v>15</v>
      </c>
      <c r="CP2" s="170"/>
      <c r="CQ2" s="170"/>
      <c r="CR2" s="168"/>
      <c r="CS2" s="167" t="s">
        <v>16</v>
      </c>
      <c r="CT2" s="170"/>
      <c r="CU2" s="170"/>
      <c r="CV2" s="168"/>
      <c r="CW2" s="167" t="s">
        <v>8</v>
      </c>
      <c r="CX2" s="170"/>
      <c r="CY2" s="170"/>
      <c r="CZ2" s="170"/>
      <c r="DA2" s="170"/>
      <c r="DB2" s="168"/>
      <c r="DC2" s="169" t="s">
        <v>17</v>
      </c>
      <c r="DD2" s="169"/>
      <c r="DE2" s="169"/>
      <c r="DF2" s="5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</row>
    <row r="3" spans="1:162" s="10" customFormat="1" ht="23.25" customHeight="1" thickBot="1" x14ac:dyDescent="0.25">
      <c r="A3" s="95"/>
      <c r="B3" s="96"/>
      <c r="C3" s="97" t="s">
        <v>51</v>
      </c>
      <c r="D3" s="97" t="s">
        <v>52</v>
      </c>
      <c r="E3" s="173" t="s">
        <v>53</v>
      </c>
      <c r="F3" s="97" t="s">
        <v>19</v>
      </c>
      <c r="G3" s="97" t="s">
        <v>20</v>
      </c>
      <c r="H3" s="97" t="s">
        <v>21</v>
      </c>
      <c r="I3" s="97" t="s">
        <v>51</v>
      </c>
      <c r="J3" s="97" t="s">
        <v>52</v>
      </c>
      <c r="K3" s="173" t="s">
        <v>53</v>
      </c>
      <c r="L3" s="97" t="s">
        <v>19</v>
      </c>
      <c r="M3" s="97" t="s">
        <v>20</v>
      </c>
      <c r="N3" s="97" t="s">
        <v>21</v>
      </c>
      <c r="O3" s="97" t="s">
        <v>51</v>
      </c>
      <c r="P3" s="97" t="s">
        <v>52</v>
      </c>
      <c r="Q3" s="173" t="s">
        <v>53</v>
      </c>
      <c r="R3" s="97" t="s">
        <v>19</v>
      </c>
      <c r="S3" s="97" t="s">
        <v>20</v>
      </c>
      <c r="T3" s="97" t="s">
        <v>21</v>
      </c>
      <c r="U3" s="97" t="s">
        <v>51</v>
      </c>
      <c r="V3" s="98" t="s">
        <v>52</v>
      </c>
      <c r="W3" s="173" t="s">
        <v>53</v>
      </c>
      <c r="X3" s="97" t="s">
        <v>19</v>
      </c>
      <c r="Y3" s="97" t="s">
        <v>20</v>
      </c>
      <c r="Z3" s="97" t="s">
        <v>21</v>
      </c>
      <c r="AA3" s="97" t="s">
        <v>18</v>
      </c>
      <c r="AB3" s="97" t="s">
        <v>19</v>
      </c>
      <c r="AC3" s="97" t="s">
        <v>20</v>
      </c>
      <c r="AD3" s="97" t="s">
        <v>21</v>
      </c>
      <c r="AE3" s="97" t="s">
        <v>18</v>
      </c>
      <c r="AF3" s="97" t="s">
        <v>19</v>
      </c>
      <c r="AG3" s="97" t="s">
        <v>20</v>
      </c>
      <c r="AH3" s="97" t="s">
        <v>21</v>
      </c>
      <c r="AI3" s="97" t="s">
        <v>18</v>
      </c>
      <c r="AJ3" s="97" t="s">
        <v>19</v>
      </c>
      <c r="AK3" s="97" t="s">
        <v>20</v>
      </c>
      <c r="AL3" s="97" t="s">
        <v>21</v>
      </c>
      <c r="AM3" s="97" t="s">
        <v>51</v>
      </c>
      <c r="AN3" s="97" t="s">
        <v>52</v>
      </c>
      <c r="AO3" s="173" t="s">
        <v>53</v>
      </c>
      <c r="AP3" s="97" t="s">
        <v>19</v>
      </c>
      <c r="AQ3" s="97" t="s">
        <v>20</v>
      </c>
      <c r="AR3" s="97" t="s">
        <v>21</v>
      </c>
      <c r="AS3" s="97" t="s">
        <v>51</v>
      </c>
      <c r="AT3" s="97" t="s">
        <v>52</v>
      </c>
      <c r="AU3" s="173" t="s">
        <v>53</v>
      </c>
      <c r="AV3" s="97" t="s">
        <v>19</v>
      </c>
      <c r="AW3" s="97" t="s">
        <v>20</v>
      </c>
      <c r="AX3" s="97" t="s">
        <v>21</v>
      </c>
      <c r="AY3" s="97" t="s">
        <v>51</v>
      </c>
      <c r="AZ3" s="97" t="s">
        <v>52</v>
      </c>
      <c r="BA3" s="173" t="s">
        <v>53</v>
      </c>
      <c r="BB3" s="97" t="s">
        <v>19</v>
      </c>
      <c r="BC3" s="97" t="s">
        <v>20</v>
      </c>
      <c r="BD3" s="97" t="s">
        <v>21</v>
      </c>
      <c r="BE3" s="97" t="s">
        <v>51</v>
      </c>
      <c r="BF3" s="97" t="s">
        <v>52</v>
      </c>
      <c r="BG3" s="173" t="s">
        <v>53</v>
      </c>
      <c r="BH3" s="97" t="s">
        <v>19</v>
      </c>
      <c r="BI3" s="97" t="s">
        <v>20</v>
      </c>
      <c r="BJ3" s="97" t="s">
        <v>21</v>
      </c>
      <c r="BK3" s="97" t="s">
        <v>51</v>
      </c>
      <c r="BL3" s="97" t="s">
        <v>52</v>
      </c>
      <c r="BM3" s="173" t="s">
        <v>53</v>
      </c>
      <c r="BN3" s="97" t="s">
        <v>19</v>
      </c>
      <c r="BO3" s="97" t="s">
        <v>20</v>
      </c>
      <c r="BP3" s="97" t="s">
        <v>21</v>
      </c>
      <c r="BQ3" s="97" t="s">
        <v>51</v>
      </c>
      <c r="BR3" s="97" t="s">
        <v>52</v>
      </c>
      <c r="BS3" s="173" t="s">
        <v>53</v>
      </c>
      <c r="BT3" s="97" t="s">
        <v>19</v>
      </c>
      <c r="BU3" s="97" t="s">
        <v>20</v>
      </c>
      <c r="BV3" s="97" t="s">
        <v>21</v>
      </c>
      <c r="BW3" s="97" t="s">
        <v>51</v>
      </c>
      <c r="BX3" s="97" t="s">
        <v>52</v>
      </c>
      <c r="BY3" s="173" t="s">
        <v>53</v>
      </c>
      <c r="BZ3" s="97" t="s">
        <v>19</v>
      </c>
      <c r="CA3" s="97" t="s">
        <v>20</v>
      </c>
      <c r="CB3" s="97" t="s">
        <v>21</v>
      </c>
      <c r="CC3" s="97" t="s">
        <v>18</v>
      </c>
      <c r="CD3" s="97" t="s">
        <v>19</v>
      </c>
      <c r="CE3" s="97" t="s">
        <v>20</v>
      </c>
      <c r="CF3" s="97" t="s">
        <v>21</v>
      </c>
      <c r="CG3" s="97" t="s">
        <v>18</v>
      </c>
      <c r="CH3" s="97" t="s">
        <v>19</v>
      </c>
      <c r="CI3" s="97" t="s">
        <v>20</v>
      </c>
      <c r="CJ3" s="97" t="s">
        <v>21</v>
      </c>
      <c r="CK3" s="99" t="s">
        <v>18</v>
      </c>
      <c r="CL3" s="97" t="s">
        <v>19</v>
      </c>
      <c r="CM3" s="97" t="s">
        <v>20</v>
      </c>
      <c r="CN3" s="97" t="s">
        <v>21</v>
      </c>
      <c r="CO3" s="97" t="s">
        <v>18</v>
      </c>
      <c r="CP3" s="97" t="s">
        <v>19</v>
      </c>
      <c r="CQ3" s="97" t="s">
        <v>20</v>
      </c>
      <c r="CR3" s="97" t="s">
        <v>21</v>
      </c>
      <c r="CS3" s="97" t="s">
        <v>18</v>
      </c>
      <c r="CT3" s="97" t="s">
        <v>19</v>
      </c>
      <c r="CU3" s="97" t="s">
        <v>20</v>
      </c>
      <c r="CV3" s="97" t="s">
        <v>21</v>
      </c>
      <c r="CW3" s="97" t="s">
        <v>51</v>
      </c>
      <c r="CX3" s="97" t="s">
        <v>52</v>
      </c>
      <c r="CY3" s="173" t="s">
        <v>53</v>
      </c>
      <c r="CZ3" s="97" t="s">
        <v>19</v>
      </c>
      <c r="DA3" s="97" t="s">
        <v>20</v>
      </c>
      <c r="DB3" s="97" t="s">
        <v>21</v>
      </c>
      <c r="DC3" s="97" t="s">
        <v>19</v>
      </c>
      <c r="DD3" s="97" t="s">
        <v>20</v>
      </c>
      <c r="DE3" s="97" t="s">
        <v>22</v>
      </c>
      <c r="DF3" s="5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</row>
    <row r="4" spans="1:162" s="12" customFormat="1" ht="122.25" customHeight="1" x14ac:dyDescent="0.25">
      <c r="A4" s="100" t="s">
        <v>23</v>
      </c>
      <c r="B4" s="100" t="s">
        <v>24</v>
      </c>
      <c r="C4" s="101" t="s">
        <v>54</v>
      </c>
      <c r="D4" s="101" t="s">
        <v>55</v>
      </c>
      <c r="E4" s="174"/>
      <c r="F4" s="101" t="s">
        <v>84</v>
      </c>
      <c r="G4" s="101"/>
      <c r="H4" s="101"/>
      <c r="I4" s="101" t="s">
        <v>56</v>
      </c>
      <c r="J4" s="101" t="s">
        <v>57</v>
      </c>
      <c r="K4" s="174"/>
      <c r="L4" s="101" t="s">
        <v>113</v>
      </c>
      <c r="M4" s="101"/>
      <c r="N4" s="101"/>
      <c r="O4" s="101" t="s">
        <v>58</v>
      </c>
      <c r="P4" s="101" t="s">
        <v>59</v>
      </c>
      <c r="Q4" s="174"/>
      <c r="R4" s="101" t="s">
        <v>114</v>
      </c>
      <c r="S4" s="101"/>
      <c r="T4" s="101"/>
      <c r="U4" s="101" t="s">
        <v>60</v>
      </c>
      <c r="V4" s="102" t="s">
        <v>61</v>
      </c>
      <c r="W4" s="174"/>
      <c r="X4" s="101" t="s">
        <v>118</v>
      </c>
      <c r="Y4" s="101"/>
      <c r="Z4" s="101"/>
      <c r="AA4" s="101"/>
      <c r="AB4" s="101" t="s">
        <v>25</v>
      </c>
      <c r="AC4" s="101"/>
      <c r="AD4" s="101"/>
      <c r="AE4" s="101"/>
      <c r="AF4" s="101" t="s">
        <v>75</v>
      </c>
      <c r="AG4" s="101"/>
      <c r="AH4" s="101"/>
      <c r="AI4" s="101"/>
      <c r="AJ4" s="101" t="s">
        <v>75</v>
      </c>
      <c r="AK4" s="101"/>
      <c r="AL4" s="101"/>
      <c r="AM4" s="101" t="s">
        <v>115</v>
      </c>
      <c r="AN4" s="101" t="s">
        <v>62</v>
      </c>
      <c r="AO4" s="174"/>
      <c r="AP4" s="101" t="s">
        <v>116</v>
      </c>
      <c r="AQ4" s="101"/>
      <c r="AR4" s="101"/>
      <c r="AS4" s="101" t="s">
        <v>121</v>
      </c>
      <c r="AT4" s="101" t="s">
        <v>122</v>
      </c>
      <c r="AU4" s="174"/>
      <c r="AV4" s="101" t="s">
        <v>123</v>
      </c>
      <c r="AW4" s="101"/>
      <c r="AX4" s="101"/>
      <c r="AY4" s="101" t="s">
        <v>63</v>
      </c>
      <c r="AZ4" s="101" t="s">
        <v>64</v>
      </c>
      <c r="BA4" s="174"/>
      <c r="BB4" s="101" t="s">
        <v>50</v>
      </c>
      <c r="BC4" s="101"/>
      <c r="BD4" s="101"/>
      <c r="BE4" s="101" t="s">
        <v>67</v>
      </c>
      <c r="BF4" s="101" t="s">
        <v>68</v>
      </c>
      <c r="BG4" s="174"/>
      <c r="BH4" s="101" t="s">
        <v>76</v>
      </c>
      <c r="BI4" s="101"/>
      <c r="BJ4" s="101"/>
      <c r="BK4" s="101" t="s">
        <v>69</v>
      </c>
      <c r="BL4" s="101" t="s">
        <v>70</v>
      </c>
      <c r="BM4" s="174"/>
      <c r="BN4" s="101" t="s">
        <v>77</v>
      </c>
      <c r="BO4" s="101"/>
      <c r="BP4" s="101"/>
      <c r="BQ4" s="101" t="s">
        <v>71</v>
      </c>
      <c r="BR4" s="101" t="s">
        <v>72</v>
      </c>
      <c r="BS4" s="174"/>
      <c r="BT4" s="101" t="s">
        <v>78</v>
      </c>
      <c r="BU4" s="101"/>
      <c r="BV4" s="101"/>
      <c r="BW4" s="101" t="s">
        <v>81</v>
      </c>
      <c r="BX4" s="101" t="s">
        <v>82</v>
      </c>
      <c r="BY4" s="174"/>
      <c r="BZ4" s="101" t="s">
        <v>79</v>
      </c>
      <c r="CA4" s="101"/>
      <c r="CB4" s="101"/>
      <c r="CC4" s="101"/>
      <c r="CD4" s="101" t="s">
        <v>117</v>
      </c>
      <c r="CE4" s="101"/>
      <c r="CF4" s="101"/>
      <c r="CG4" s="101"/>
      <c r="CH4" s="101" t="s">
        <v>119</v>
      </c>
      <c r="CI4" s="101"/>
      <c r="CJ4" s="101"/>
      <c r="CK4" s="103"/>
      <c r="CL4" s="101" t="s">
        <v>120</v>
      </c>
      <c r="CM4" s="101"/>
      <c r="CN4" s="101"/>
      <c r="CO4" s="101"/>
      <c r="CP4" s="101" t="s">
        <v>27</v>
      </c>
      <c r="CQ4" s="101"/>
      <c r="CR4" s="101"/>
      <c r="CS4" s="101"/>
      <c r="CT4" s="101" t="s">
        <v>28</v>
      </c>
      <c r="CU4" s="101"/>
      <c r="CV4" s="101"/>
      <c r="CW4" s="101" t="s">
        <v>65</v>
      </c>
      <c r="CX4" s="101" t="s">
        <v>66</v>
      </c>
      <c r="CY4" s="174"/>
      <c r="CZ4" s="101" t="s">
        <v>26</v>
      </c>
      <c r="DA4" s="101"/>
      <c r="DB4" s="101"/>
      <c r="DC4" s="101"/>
      <c r="DD4" s="101"/>
      <c r="DE4" s="101"/>
      <c r="DF4" s="11"/>
    </row>
    <row r="5" spans="1:162" s="16" customFormat="1" ht="26.25" customHeight="1" x14ac:dyDescent="0.25">
      <c r="A5" s="104" t="s">
        <v>29</v>
      </c>
      <c r="B5" s="104"/>
      <c r="C5" s="105"/>
      <c r="D5" s="105"/>
      <c r="E5" s="105"/>
      <c r="F5" s="97"/>
      <c r="G5" s="106"/>
      <c r="H5" s="107"/>
      <c r="I5" s="108"/>
      <c r="J5" s="105"/>
      <c r="K5" s="108"/>
      <c r="L5" s="105"/>
      <c r="M5" s="106"/>
      <c r="N5" s="107"/>
      <c r="O5" s="97"/>
      <c r="P5" s="97"/>
      <c r="Q5" s="97"/>
      <c r="R5" s="97"/>
      <c r="S5" s="106"/>
      <c r="T5" s="107"/>
      <c r="U5" s="105"/>
      <c r="V5" s="84"/>
      <c r="W5" s="105"/>
      <c r="X5" s="105" t="s">
        <v>112</v>
      </c>
      <c r="Y5" s="106"/>
      <c r="Z5" s="107"/>
      <c r="AA5" s="105"/>
      <c r="AB5" s="106"/>
      <c r="AC5" s="106"/>
      <c r="AD5" s="107"/>
      <c r="AE5" s="105"/>
      <c r="AF5" s="106"/>
      <c r="AG5" s="106"/>
      <c r="AH5" s="107"/>
      <c r="AI5" s="105"/>
      <c r="AJ5" s="106"/>
      <c r="AK5" s="106"/>
      <c r="AL5" s="107"/>
      <c r="AM5" s="105"/>
      <c r="AN5" s="105"/>
      <c r="AO5" s="105"/>
      <c r="AP5" s="105"/>
      <c r="AQ5" s="106"/>
      <c r="AR5" s="107"/>
      <c r="AS5" s="105"/>
      <c r="AT5" s="105"/>
      <c r="AU5" s="105"/>
      <c r="AV5" s="105"/>
      <c r="AW5" s="106"/>
      <c r="AX5" s="107"/>
      <c r="AY5" s="105"/>
      <c r="AZ5" s="105"/>
      <c r="BA5" s="105"/>
      <c r="BB5" s="105"/>
      <c r="BC5" s="106"/>
      <c r="BD5" s="107"/>
      <c r="BE5" s="105"/>
      <c r="BF5" s="105"/>
      <c r="BG5" s="105"/>
      <c r="BH5" s="105"/>
      <c r="BI5" s="106"/>
      <c r="BJ5" s="107"/>
      <c r="BK5" s="105"/>
      <c r="BL5" s="105"/>
      <c r="BM5" s="105"/>
      <c r="BN5" s="105"/>
      <c r="BO5" s="106"/>
      <c r="BP5" s="107"/>
      <c r="BQ5" s="105"/>
      <c r="BR5" s="105"/>
      <c r="BS5" s="105"/>
      <c r="BT5" s="105"/>
      <c r="BU5" s="106"/>
      <c r="BV5" s="107"/>
      <c r="BW5" s="105"/>
      <c r="BX5" s="105"/>
      <c r="BY5" s="105"/>
      <c r="BZ5" s="105"/>
      <c r="CA5" s="106"/>
      <c r="CB5" s="107"/>
      <c r="CC5" s="105"/>
      <c r="CD5" s="105"/>
      <c r="CE5" s="106"/>
      <c r="CF5" s="107"/>
      <c r="CG5" s="105"/>
      <c r="CH5" s="105"/>
      <c r="CI5" s="106"/>
      <c r="CJ5" s="107"/>
      <c r="CK5" s="109"/>
      <c r="CL5" s="105"/>
      <c r="CM5" s="106"/>
      <c r="CN5" s="107"/>
      <c r="CO5" s="101"/>
      <c r="CP5" s="105"/>
      <c r="CQ5" s="101"/>
      <c r="CR5" s="107"/>
      <c r="CS5" s="105"/>
      <c r="CT5" s="105"/>
      <c r="CU5" s="106"/>
      <c r="CV5" s="107"/>
      <c r="CW5" s="97"/>
      <c r="CX5" s="97"/>
      <c r="CY5" s="97"/>
      <c r="CZ5" s="97"/>
      <c r="DA5" s="106"/>
      <c r="DB5" s="107"/>
      <c r="DC5" s="105"/>
      <c r="DD5" s="106"/>
      <c r="DE5" s="107"/>
      <c r="DI5" s="17"/>
      <c r="DJ5" s="18"/>
      <c r="DK5" s="19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</row>
    <row r="6" spans="1:162" s="25" customFormat="1" ht="43.5" customHeight="1" x14ac:dyDescent="0.25">
      <c r="A6" s="67" t="s">
        <v>30</v>
      </c>
      <c r="B6" s="68" t="s">
        <v>85</v>
      </c>
      <c r="C6" s="69">
        <v>52</v>
      </c>
      <c r="D6" s="69">
        <v>101</v>
      </c>
      <c r="E6" s="70">
        <f>C6/D6*100</f>
        <v>51.485148514851488</v>
      </c>
      <c r="F6" s="110">
        <v>30</v>
      </c>
      <c r="G6" s="70">
        <f>E6*F6/70</f>
        <v>22.065063649222065</v>
      </c>
      <c r="H6" s="70">
        <f>G6/F6</f>
        <v>0.73550212164073547</v>
      </c>
      <c r="I6" s="73">
        <v>23</v>
      </c>
      <c r="J6" s="74">
        <v>4955</v>
      </c>
      <c r="K6" s="78">
        <f>I6/J6*100</f>
        <v>0.46417759838546918</v>
      </c>
      <c r="L6" s="72">
        <v>30</v>
      </c>
      <c r="M6" s="72">
        <v>30</v>
      </c>
      <c r="N6" s="72">
        <f>M6/L6</f>
        <v>1</v>
      </c>
      <c r="O6" s="73">
        <v>5</v>
      </c>
      <c r="P6" s="80">
        <v>4955</v>
      </c>
      <c r="Q6" s="70">
        <f>O6/P6*100</f>
        <v>0.10090817356205853</v>
      </c>
      <c r="R6" s="72">
        <v>30</v>
      </c>
      <c r="S6" s="72">
        <v>30</v>
      </c>
      <c r="T6" s="70">
        <f>S6/R6</f>
        <v>1</v>
      </c>
      <c r="U6" s="73">
        <v>0</v>
      </c>
      <c r="V6" s="74">
        <v>4855</v>
      </c>
      <c r="W6" s="72">
        <f>U6/V6*100</f>
        <v>0</v>
      </c>
      <c r="X6" s="72">
        <v>30</v>
      </c>
      <c r="Y6" s="72">
        <v>30</v>
      </c>
      <c r="Z6" s="72">
        <f t="shared" ref="Z6:Z19" si="0">Y6/X6</f>
        <v>1</v>
      </c>
      <c r="AA6" s="69">
        <v>0</v>
      </c>
      <c r="AB6" s="72">
        <v>30</v>
      </c>
      <c r="AC6" s="72">
        <v>30</v>
      </c>
      <c r="AD6" s="72">
        <f>AC6/AB6</f>
        <v>1</v>
      </c>
      <c r="AE6" s="69">
        <v>4</v>
      </c>
      <c r="AF6" s="72">
        <v>30</v>
      </c>
      <c r="AG6" s="72">
        <f>30-(AE6*3)</f>
        <v>18</v>
      </c>
      <c r="AH6" s="81">
        <f>AG6/AF6</f>
        <v>0.6</v>
      </c>
      <c r="AI6" s="69">
        <v>28</v>
      </c>
      <c r="AJ6" s="72">
        <v>30</v>
      </c>
      <c r="AK6" s="72">
        <v>0</v>
      </c>
      <c r="AL6" s="72">
        <f>AK6/AJ6</f>
        <v>0</v>
      </c>
      <c r="AM6" s="73">
        <v>0</v>
      </c>
      <c r="AN6" s="73">
        <v>8</v>
      </c>
      <c r="AO6" s="78">
        <f>AM6/AN6*100</f>
        <v>0</v>
      </c>
      <c r="AP6" s="72">
        <v>20</v>
      </c>
      <c r="AQ6" s="72">
        <v>20</v>
      </c>
      <c r="AR6" s="70">
        <f>AQ6/AP6</f>
        <v>1</v>
      </c>
      <c r="AS6" s="111">
        <v>11729157.380000001</v>
      </c>
      <c r="AT6" s="111">
        <v>361942097.60000002</v>
      </c>
      <c r="AU6" s="78">
        <f>AS6/AT6*100</f>
        <v>3.2406170649324322</v>
      </c>
      <c r="AV6" s="72">
        <v>30</v>
      </c>
      <c r="AW6" s="72">
        <v>20</v>
      </c>
      <c r="AX6" s="70">
        <f>AW6/AV6</f>
        <v>0.66666666666666663</v>
      </c>
      <c r="AY6" s="73">
        <v>0</v>
      </c>
      <c r="AZ6" s="112">
        <v>4855</v>
      </c>
      <c r="BA6" s="73">
        <f>AY6/AZ6*100</f>
        <v>0</v>
      </c>
      <c r="BB6" s="72">
        <v>30</v>
      </c>
      <c r="BC6" s="72">
        <v>30</v>
      </c>
      <c r="BD6" s="72">
        <f>BC6/BB6</f>
        <v>1</v>
      </c>
      <c r="BE6" s="69">
        <v>9</v>
      </c>
      <c r="BF6" s="80">
        <v>4955</v>
      </c>
      <c r="BG6" s="70">
        <f>BE6/BF6*100</f>
        <v>0.18163471241170534</v>
      </c>
      <c r="BH6" s="69">
        <v>20</v>
      </c>
      <c r="BI6" s="72">
        <v>20</v>
      </c>
      <c r="BJ6" s="70">
        <v>1</v>
      </c>
      <c r="BK6" s="69">
        <v>0</v>
      </c>
      <c r="BL6" s="69">
        <v>276</v>
      </c>
      <c r="BM6" s="69">
        <f>BK6/BL6*100</f>
        <v>0</v>
      </c>
      <c r="BN6" s="69">
        <v>40</v>
      </c>
      <c r="BO6" s="72">
        <v>40</v>
      </c>
      <c r="BP6" s="72">
        <f>BO6/BN6</f>
        <v>1</v>
      </c>
      <c r="BQ6" s="69">
        <v>59</v>
      </c>
      <c r="BR6" s="74">
        <v>59</v>
      </c>
      <c r="BS6" s="72">
        <f>BQ6/BR6*100</f>
        <v>100</v>
      </c>
      <c r="BT6" s="69">
        <v>30</v>
      </c>
      <c r="BU6" s="72">
        <v>30</v>
      </c>
      <c r="BV6" s="72">
        <v>1</v>
      </c>
      <c r="BW6" s="69">
        <v>0</v>
      </c>
      <c r="BX6" s="80">
        <v>2912</v>
      </c>
      <c r="BY6" s="69">
        <f>BW6/BX6*100</f>
        <v>0</v>
      </c>
      <c r="BZ6" s="69">
        <v>30</v>
      </c>
      <c r="CA6" s="72">
        <v>30</v>
      </c>
      <c r="CB6" s="70">
        <f>CA6/BZ6</f>
        <v>1</v>
      </c>
      <c r="CC6" s="69">
        <v>1</v>
      </c>
      <c r="CD6" s="69">
        <v>30</v>
      </c>
      <c r="CE6" s="72">
        <v>20</v>
      </c>
      <c r="CF6" s="70">
        <f>CE6/CD6</f>
        <v>0.66666666666666663</v>
      </c>
      <c r="CG6" s="69">
        <v>0</v>
      </c>
      <c r="CH6" s="69">
        <v>10</v>
      </c>
      <c r="CI6" s="72">
        <v>0</v>
      </c>
      <c r="CJ6" s="72">
        <f>CI6/CH6</f>
        <v>0</v>
      </c>
      <c r="CK6" s="113">
        <v>0.4</v>
      </c>
      <c r="CL6" s="69">
        <v>20</v>
      </c>
      <c r="CM6" s="72">
        <v>20</v>
      </c>
      <c r="CN6" s="72">
        <f>CM6/CL6</f>
        <v>1</v>
      </c>
      <c r="CO6" s="69">
        <v>1</v>
      </c>
      <c r="CP6" s="69">
        <v>40</v>
      </c>
      <c r="CQ6" s="69">
        <v>20</v>
      </c>
      <c r="CR6" s="72">
        <f>CQ6/CP6</f>
        <v>0.5</v>
      </c>
      <c r="CS6" s="69">
        <v>1</v>
      </c>
      <c r="CT6" s="69">
        <v>20</v>
      </c>
      <c r="CU6" s="72">
        <v>0</v>
      </c>
      <c r="CV6" s="72">
        <f>CU6/CT6</f>
        <v>0</v>
      </c>
      <c r="CW6" s="73">
        <v>0</v>
      </c>
      <c r="CX6" s="74">
        <v>4855</v>
      </c>
      <c r="CY6" s="73">
        <v>0</v>
      </c>
      <c r="CZ6" s="110">
        <v>20</v>
      </c>
      <c r="DA6" s="72">
        <v>20</v>
      </c>
      <c r="DB6" s="72">
        <f>DA6/CZ6</f>
        <v>1</v>
      </c>
      <c r="DC6" s="84">
        <f>F6+L6+R6+X6+AB6+AF6+AJ6+AP6+AV6+BB6+BH6+BN6+BT6+BZ6+CD6+CH6+CL6+CP6+CT6+CZ6</f>
        <v>550</v>
      </c>
      <c r="DD6" s="84">
        <f>G6+M6+S6+Y6+AC6+AG6+AK6+AQ6+AW6+BC6+BI6+BO6+BU6+CA6+CE6+CI6+CM6+CQ6+CU6+DA6</f>
        <v>430.06506364922205</v>
      </c>
      <c r="DE6" s="85">
        <f>DD6/DC6</f>
        <v>0.78193647936222188</v>
      </c>
      <c r="DI6" s="26"/>
      <c r="DJ6" s="27"/>
      <c r="DK6" s="19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</row>
    <row r="7" spans="1:162" s="25" customFormat="1" ht="47.25" customHeight="1" x14ac:dyDescent="0.25">
      <c r="A7" s="67" t="s">
        <v>30</v>
      </c>
      <c r="B7" s="68" t="s">
        <v>86</v>
      </c>
      <c r="C7" s="69">
        <v>55</v>
      </c>
      <c r="D7" s="69">
        <v>152</v>
      </c>
      <c r="E7" s="70">
        <f>C7/D7*100</f>
        <v>36.184210526315788</v>
      </c>
      <c r="F7" s="110">
        <v>30</v>
      </c>
      <c r="G7" s="70">
        <f t="shared" ref="G7:G32" si="1">E7*F7/70</f>
        <v>15.507518796992478</v>
      </c>
      <c r="H7" s="70">
        <f t="shared" ref="H7:H32" si="2">G7/F7</f>
        <v>0.51691729323308266</v>
      </c>
      <c r="I7" s="73">
        <v>30</v>
      </c>
      <c r="J7" s="74">
        <v>7567</v>
      </c>
      <c r="K7" s="83">
        <f t="shared" ref="K7:K33" si="3">I7/J7*100</f>
        <v>0.39645830580150654</v>
      </c>
      <c r="L7" s="72">
        <v>30</v>
      </c>
      <c r="M7" s="72">
        <v>30</v>
      </c>
      <c r="N7" s="72">
        <f>M7/L7</f>
        <v>1</v>
      </c>
      <c r="O7" s="73">
        <v>12</v>
      </c>
      <c r="P7" s="80">
        <v>7567</v>
      </c>
      <c r="Q7" s="70">
        <f t="shared" ref="Q7:Q33" si="4">O7/P7*100</f>
        <v>0.15858332232060263</v>
      </c>
      <c r="R7" s="72">
        <v>30</v>
      </c>
      <c r="S7" s="72">
        <v>30</v>
      </c>
      <c r="T7" s="70">
        <f>S7/R7</f>
        <v>1</v>
      </c>
      <c r="U7" s="73">
        <v>0</v>
      </c>
      <c r="V7" s="74">
        <v>7639</v>
      </c>
      <c r="W7" s="72">
        <f t="shared" ref="W7:W33" si="5">U7/V7*100</f>
        <v>0</v>
      </c>
      <c r="X7" s="72">
        <v>30</v>
      </c>
      <c r="Y7" s="72">
        <v>30</v>
      </c>
      <c r="Z7" s="72">
        <f t="shared" si="0"/>
        <v>1</v>
      </c>
      <c r="AA7" s="69">
        <v>0</v>
      </c>
      <c r="AB7" s="72">
        <v>30</v>
      </c>
      <c r="AC7" s="72">
        <v>30</v>
      </c>
      <c r="AD7" s="72">
        <f t="shared" ref="AD7:AD33" si="6">AC7/AB7</f>
        <v>1</v>
      </c>
      <c r="AE7" s="69">
        <v>2</v>
      </c>
      <c r="AF7" s="72">
        <v>30</v>
      </c>
      <c r="AG7" s="72">
        <f>30-(AE7*3)</f>
        <v>24</v>
      </c>
      <c r="AH7" s="81">
        <f t="shared" ref="AH7:AH33" si="7">AG7/AF7</f>
        <v>0.8</v>
      </c>
      <c r="AI7" s="69">
        <v>43</v>
      </c>
      <c r="AJ7" s="72">
        <v>30</v>
      </c>
      <c r="AK7" s="72">
        <v>0</v>
      </c>
      <c r="AL7" s="72">
        <f t="shared" ref="AL7:AL33" si="8">AK7/AJ7</f>
        <v>0</v>
      </c>
      <c r="AM7" s="73">
        <v>0</v>
      </c>
      <c r="AN7" s="73">
        <v>0</v>
      </c>
      <c r="AO7" s="78">
        <v>0</v>
      </c>
      <c r="AP7" s="72">
        <v>20</v>
      </c>
      <c r="AQ7" s="72">
        <v>20</v>
      </c>
      <c r="AR7" s="70">
        <f t="shared" ref="AR7:AR32" si="9">AQ7/AP7</f>
        <v>1</v>
      </c>
      <c r="AS7" s="111">
        <v>12435622.050000001</v>
      </c>
      <c r="AT7" s="111">
        <v>556225329.76999998</v>
      </c>
      <c r="AU7" s="78">
        <f t="shared" ref="AU7:AU33" si="10">AS7/AT7*100</f>
        <v>2.2357166034028242</v>
      </c>
      <c r="AV7" s="72">
        <v>30</v>
      </c>
      <c r="AW7" s="72">
        <v>20</v>
      </c>
      <c r="AX7" s="70">
        <f t="shared" ref="AX7:AX33" si="11">AW7/AV7</f>
        <v>0.66666666666666663</v>
      </c>
      <c r="AY7" s="73">
        <v>2</v>
      </c>
      <c r="AZ7" s="112">
        <v>7639</v>
      </c>
      <c r="BA7" s="83">
        <f t="shared" ref="BA7:BA33" si="12">AY7/AZ7*100</f>
        <v>2.6181437360911112E-2</v>
      </c>
      <c r="BB7" s="72">
        <v>30</v>
      </c>
      <c r="BC7" s="72">
        <v>30</v>
      </c>
      <c r="BD7" s="72">
        <f t="shared" ref="BD7:BD33" si="13">BC7/BB7</f>
        <v>1</v>
      </c>
      <c r="BE7" s="69">
        <v>5</v>
      </c>
      <c r="BF7" s="80">
        <v>7567</v>
      </c>
      <c r="BG7" s="81">
        <f t="shared" ref="BG7:BG33" si="14">BE7/BF7*100</f>
        <v>6.607638430025109E-2</v>
      </c>
      <c r="BH7" s="69">
        <v>20</v>
      </c>
      <c r="BI7" s="72">
        <v>20</v>
      </c>
      <c r="BJ7" s="70">
        <v>1</v>
      </c>
      <c r="BK7" s="69">
        <v>0</v>
      </c>
      <c r="BL7" s="69">
        <v>238</v>
      </c>
      <c r="BM7" s="69">
        <f t="shared" ref="BM7:BM33" si="15">BK7/BL7*100</f>
        <v>0</v>
      </c>
      <c r="BN7" s="69">
        <v>40</v>
      </c>
      <c r="BO7" s="72">
        <v>40</v>
      </c>
      <c r="BP7" s="72">
        <f t="shared" ref="BP7:BP33" si="16">BO7/BN7</f>
        <v>1</v>
      </c>
      <c r="BQ7" s="69">
        <v>779</v>
      </c>
      <c r="BR7" s="74">
        <v>785</v>
      </c>
      <c r="BS7" s="72">
        <f t="shared" ref="BS7:BS33" si="17">BQ7/BR7*100</f>
        <v>99.235668789808912</v>
      </c>
      <c r="BT7" s="69">
        <v>30</v>
      </c>
      <c r="BU7" s="72">
        <v>30</v>
      </c>
      <c r="BV7" s="72">
        <v>1</v>
      </c>
      <c r="BW7" s="69">
        <v>0</v>
      </c>
      <c r="BX7" s="80">
        <v>4650</v>
      </c>
      <c r="BY7" s="69">
        <f t="shared" ref="BY7:BY33" si="18">BW7/BX7*100</f>
        <v>0</v>
      </c>
      <c r="BZ7" s="69">
        <v>30</v>
      </c>
      <c r="CA7" s="72">
        <v>30</v>
      </c>
      <c r="CB7" s="70">
        <f t="shared" ref="CB7:CB33" si="19">CA7/BZ7</f>
        <v>1</v>
      </c>
      <c r="CC7" s="69">
        <v>1</v>
      </c>
      <c r="CD7" s="69">
        <v>30</v>
      </c>
      <c r="CE7" s="72">
        <v>20</v>
      </c>
      <c r="CF7" s="70">
        <f>CE7/CD7</f>
        <v>0.66666666666666663</v>
      </c>
      <c r="CG7" s="69">
        <v>100</v>
      </c>
      <c r="CH7" s="69">
        <v>10</v>
      </c>
      <c r="CI7" s="72">
        <v>10</v>
      </c>
      <c r="CJ7" s="72">
        <f t="shared" ref="CJ7:CJ33" si="20">CI7/CH7</f>
        <v>1</v>
      </c>
      <c r="CK7" s="113">
        <v>0.4</v>
      </c>
      <c r="CL7" s="69">
        <v>20</v>
      </c>
      <c r="CM7" s="72">
        <v>20</v>
      </c>
      <c r="CN7" s="72">
        <f t="shared" ref="CN7:CN33" si="21">CM7/CL7</f>
        <v>1</v>
      </c>
      <c r="CO7" s="69">
        <v>1</v>
      </c>
      <c r="CP7" s="69">
        <v>40</v>
      </c>
      <c r="CQ7" s="69">
        <v>20</v>
      </c>
      <c r="CR7" s="72">
        <f t="shared" ref="CR7:CR33" si="22">CQ7/CP7</f>
        <v>0.5</v>
      </c>
      <c r="CS7" s="69">
        <v>0</v>
      </c>
      <c r="CT7" s="69">
        <v>20</v>
      </c>
      <c r="CU7" s="72">
        <v>20</v>
      </c>
      <c r="CV7" s="72">
        <f t="shared" ref="CV7:CV33" si="23">CU7/CT7</f>
        <v>1</v>
      </c>
      <c r="CW7" s="73">
        <v>0</v>
      </c>
      <c r="CX7" s="74">
        <v>7639</v>
      </c>
      <c r="CY7" s="73">
        <v>0</v>
      </c>
      <c r="CZ7" s="110">
        <v>20</v>
      </c>
      <c r="DA7" s="72">
        <v>20</v>
      </c>
      <c r="DB7" s="72">
        <f t="shared" ref="DB7:DB33" si="24">DA7/CZ7</f>
        <v>1</v>
      </c>
      <c r="DC7" s="84">
        <f>F7+L7+R7+X7+AB7+AF7+AJ7+AP7+AV7+BB7+BH7+BN7+BT7+BZ7+CD7+CH7+CL7+CP7+CT7+CZ7</f>
        <v>550</v>
      </c>
      <c r="DD7" s="84">
        <f>G7+M7+S7+Y7+AC7+AG7+AK7+AQ7+AW7+BC7+BI7+BO7+BU7+CA7+CE7+CI7+CM7+CQ7+CU7+DA7</f>
        <v>459.50751879699249</v>
      </c>
      <c r="DE7" s="85">
        <f t="shared" ref="DE7:DE33" si="25">DD7/DC7</f>
        <v>0.8354682159945318</v>
      </c>
      <c r="DI7" s="26"/>
      <c r="DJ7" s="27"/>
      <c r="DK7" s="19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</row>
    <row r="8" spans="1:162" ht="36" customHeight="1" x14ac:dyDescent="0.25">
      <c r="A8" s="67" t="s">
        <v>31</v>
      </c>
      <c r="B8" s="68" t="s">
        <v>87</v>
      </c>
      <c r="C8" s="69">
        <v>62</v>
      </c>
      <c r="D8" s="69">
        <v>109</v>
      </c>
      <c r="E8" s="70">
        <f>C8/D8*100</f>
        <v>56.88073394495413</v>
      </c>
      <c r="F8" s="110">
        <v>30</v>
      </c>
      <c r="G8" s="70">
        <f t="shared" si="1"/>
        <v>24.377457404980341</v>
      </c>
      <c r="H8" s="70">
        <f t="shared" si="2"/>
        <v>0.81258191349934472</v>
      </c>
      <c r="I8" s="73">
        <v>0</v>
      </c>
      <c r="J8" s="74">
        <v>5661</v>
      </c>
      <c r="K8" s="74">
        <f t="shared" si="3"/>
        <v>0</v>
      </c>
      <c r="L8" s="72">
        <v>30</v>
      </c>
      <c r="M8" s="72">
        <v>30</v>
      </c>
      <c r="N8" s="72">
        <v>1</v>
      </c>
      <c r="O8" s="73">
        <v>12</v>
      </c>
      <c r="P8" s="80">
        <v>5661</v>
      </c>
      <c r="Q8" s="70">
        <f t="shared" si="4"/>
        <v>0.21197668256491786</v>
      </c>
      <c r="R8" s="72">
        <v>30</v>
      </c>
      <c r="S8" s="72">
        <v>30</v>
      </c>
      <c r="T8" s="70">
        <f>S8/R8</f>
        <v>1</v>
      </c>
      <c r="U8" s="73">
        <v>0</v>
      </c>
      <c r="V8" s="74">
        <v>5485</v>
      </c>
      <c r="W8" s="72">
        <f t="shared" si="5"/>
        <v>0</v>
      </c>
      <c r="X8" s="72">
        <v>30</v>
      </c>
      <c r="Y8" s="72">
        <v>30</v>
      </c>
      <c r="Z8" s="72">
        <f t="shared" si="0"/>
        <v>1</v>
      </c>
      <c r="AA8" s="69">
        <v>0</v>
      </c>
      <c r="AB8" s="72">
        <v>30</v>
      </c>
      <c r="AC8" s="72">
        <v>30</v>
      </c>
      <c r="AD8" s="72">
        <f t="shared" si="6"/>
        <v>1</v>
      </c>
      <c r="AE8" s="69">
        <v>1</v>
      </c>
      <c r="AF8" s="72">
        <v>30</v>
      </c>
      <c r="AG8" s="72">
        <f>30-(AE8*3)</f>
        <v>27</v>
      </c>
      <c r="AH8" s="81">
        <f t="shared" si="7"/>
        <v>0.9</v>
      </c>
      <c r="AI8" s="69">
        <v>10</v>
      </c>
      <c r="AJ8" s="72">
        <v>30</v>
      </c>
      <c r="AK8" s="72">
        <f t="shared" ref="AK8:AK22" si="26">30-(AI8*3)</f>
        <v>0</v>
      </c>
      <c r="AL8" s="72">
        <f t="shared" si="8"/>
        <v>0</v>
      </c>
      <c r="AM8" s="73">
        <v>0</v>
      </c>
      <c r="AN8" s="73">
        <v>3</v>
      </c>
      <c r="AO8" s="78">
        <f t="shared" ref="AO8:AO33" si="27">AM8/AN8*100</f>
        <v>0</v>
      </c>
      <c r="AP8" s="72">
        <v>20</v>
      </c>
      <c r="AQ8" s="72">
        <v>20</v>
      </c>
      <c r="AR8" s="70">
        <f t="shared" si="9"/>
        <v>1</v>
      </c>
      <c r="AS8" s="111">
        <v>4047338.08</v>
      </c>
      <c r="AT8" s="111">
        <v>392197811.47000003</v>
      </c>
      <c r="AU8" s="78">
        <f t="shared" si="10"/>
        <v>1.0319634535517006</v>
      </c>
      <c r="AV8" s="72">
        <v>30</v>
      </c>
      <c r="AW8" s="72">
        <v>20</v>
      </c>
      <c r="AX8" s="70">
        <f t="shared" si="11"/>
        <v>0.66666666666666663</v>
      </c>
      <c r="AY8" s="73">
        <v>6</v>
      </c>
      <c r="AZ8" s="112">
        <v>5485</v>
      </c>
      <c r="BA8" s="78">
        <f t="shared" si="12"/>
        <v>0.10938924339106654</v>
      </c>
      <c r="BB8" s="72">
        <v>30</v>
      </c>
      <c r="BC8" s="72">
        <v>30</v>
      </c>
      <c r="BD8" s="72">
        <f t="shared" si="13"/>
        <v>1</v>
      </c>
      <c r="BE8" s="69">
        <v>4</v>
      </c>
      <c r="BF8" s="80">
        <v>5661</v>
      </c>
      <c r="BG8" s="81">
        <f t="shared" si="14"/>
        <v>7.0658894188305954E-2</v>
      </c>
      <c r="BH8" s="69">
        <v>20</v>
      </c>
      <c r="BI8" s="72">
        <v>20</v>
      </c>
      <c r="BJ8" s="70">
        <v>1</v>
      </c>
      <c r="BK8" s="69">
        <v>0</v>
      </c>
      <c r="BL8" s="69">
        <v>799</v>
      </c>
      <c r="BM8" s="69">
        <f t="shared" si="15"/>
        <v>0</v>
      </c>
      <c r="BN8" s="69">
        <v>40</v>
      </c>
      <c r="BO8" s="72">
        <v>40</v>
      </c>
      <c r="BP8" s="72">
        <f t="shared" si="16"/>
        <v>1</v>
      </c>
      <c r="BQ8" s="80">
        <v>1101</v>
      </c>
      <c r="BR8" s="74">
        <v>1110</v>
      </c>
      <c r="BS8" s="72">
        <f t="shared" si="17"/>
        <v>99.189189189189193</v>
      </c>
      <c r="BT8" s="69">
        <v>30</v>
      </c>
      <c r="BU8" s="72">
        <v>30</v>
      </c>
      <c r="BV8" s="72">
        <v>1</v>
      </c>
      <c r="BW8" s="69">
        <v>0</v>
      </c>
      <c r="BX8" s="80">
        <v>4414</v>
      </c>
      <c r="BY8" s="69">
        <f t="shared" si="18"/>
        <v>0</v>
      </c>
      <c r="BZ8" s="69">
        <v>30</v>
      </c>
      <c r="CA8" s="72">
        <v>30</v>
      </c>
      <c r="CB8" s="70">
        <f t="shared" si="19"/>
        <v>1</v>
      </c>
      <c r="CC8" s="69">
        <v>0</v>
      </c>
      <c r="CD8" s="69">
        <v>30</v>
      </c>
      <c r="CE8" s="72">
        <v>30</v>
      </c>
      <c r="CF8" s="70">
        <f t="shared" ref="CF8:CF33" si="28">CE8/CD8</f>
        <v>1</v>
      </c>
      <c r="CG8" s="69">
        <v>0</v>
      </c>
      <c r="CH8" s="69">
        <v>10</v>
      </c>
      <c r="CI8" s="72">
        <v>0</v>
      </c>
      <c r="CJ8" s="72">
        <f t="shared" si="20"/>
        <v>0</v>
      </c>
      <c r="CK8" s="82">
        <v>0.57199999999999995</v>
      </c>
      <c r="CL8" s="69">
        <v>20</v>
      </c>
      <c r="CM8" s="72">
        <v>20</v>
      </c>
      <c r="CN8" s="72">
        <f t="shared" si="21"/>
        <v>1</v>
      </c>
      <c r="CO8" s="69"/>
      <c r="CP8" s="69">
        <v>40</v>
      </c>
      <c r="CQ8" s="69"/>
      <c r="CR8" s="72">
        <f t="shared" si="22"/>
        <v>0</v>
      </c>
      <c r="CS8" s="69">
        <v>0</v>
      </c>
      <c r="CT8" s="69">
        <v>20</v>
      </c>
      <c r="CU8" s="72">
        <v>20</v>
      </c>
      <c r="CV8" s="72">
        <f t="shared" si="23"/>
        <v>1</v>
      </c>
      <c r="CW8" s="73">
        <v>0</v>
      </c>
      <c r="CX8" s="74">
        <v>5485</v>
      </c>
      <c r="CY8" s="73">
        <v>0</v>
      </c>
      <c r="CZ8" s="110">
        <v>20</v>
      </c>
      <c r="DA8" s="72">
        <v>20</v>
      </c>
      <c r="DB8" s="72">
        <f t="shared" si="24"/>
        <v>1</v>
      </c>
      <c r="DC8" s="84">
        <f t="shared" ref="DC8:DC33" si="29">F8+L8+R8+X8+AB8+AF8+AJ8+AP8+AV8+BB8+BH8+BN8+BT8+BZ8+CD8+CH8+CL8+CP8+CT8+CZ8</f>
        <v>550</v>
      </c>
      <c r="DD8" s="84">
        <f t="shared" ref="DD8:DD33" si="30">G8+M8+S8+Y8+AC8+AG8+AK8+AQ8+AW8+BC8+BI8+BO8+BU8+CA8+CE8+CI8+CM8+CQ8+CU8+DA8</f>
        <v>451.37745740498031</v>
      </c>
      <c r="DE8" s="85">
        <f t="shared" si="25"/>
        <v>0.82068628619087325</v>
      </c>
      <c r="DF8" s="1"/>
      <c r="DI8" s="29"/>
      <c r="DJ8" s="27"/>
      <c r="DK8" s="19"/>
      <c r="FC8" s="4"/>
      <c r="FD8" s="4"/>
      <c r="FE8" s="4"/>
      <c r="FF8" s="4"/>
    </row>
    <row r="9" spans="1:162" ht="33" customHeight="1" x14ac:dyDescent="0.25">
      <c r="A9" s="67" t="s">
        <v>32</v>
      </c>
      <c r="B9" s="68" t="s">
        <v>88</v>
      </c>
      <c r="C9" s="69">
        <v>0</v>
      </c>
      <c r="D9" s="69">
        <v>0</v>
      </c>
      <c r="E9" s="70">
        <v>0</v>
      </c>
      <c r="F9" s="110">
        <v>30</v>
      </c>
      <c r="G9" s="70">
        <f t="shared" si="1"/>
        <v>0</v>
      </c>
      <c r="H9" s="70">
        <f t="shared" si="2"/>
        <v>0</v>
      </c>
      <c r="I9" s="73">
        <v>0</v>
      </c>
      <c r="J9" s="74">
        <v>2054</v>
      </c>
      <c r="K9" s="74">
        <f t="shared" si="3"/>
        <v>0</v>
      </c>
      <c r="L9" s="72">
        <v>30</v>
      </c>
      <c r="M9" s="72">
        <v>30</v>
      </c>
      <c r="N9" s="72">
        <v>1</v>
      </c>
      <c r="O9" s="73">
        <v>4</v>
      </c>
      <c r="P9" s="80">
        <v>2054</v>
      </c>
      <c r="Q9" s="70">
        <f t="shared" si="4"/>
        <v>0.19474196689386564</v>
      </c>
      <c r="R9" s="72">
        <v>30</v>
      </c>
      <c r="S9" s="72">
        <v>30</v>
      </c>
      <c r="T9" s="70">
        <f>S9/R9</f>
        <v>1</v>
      </c>
      <c r="U9" s="73">
        <v>0</v>
      </c>
      <c r="V9" s="74">
        <v>1904</v>
      </c>
      <c r="W9" s="72">
        <f t="shared" si="5"/>
        <v>0</v>
      </c>
      <c r="X9" s="72">
        <v>30</v>
      </c>
      <c r="Y9" s="72">
        <v>30</v>
      </c>
      <c r="Z9" s="72">
        <f t="shared" si="0"/>
        <v>1</v>
      </c>
      <c r="AA9" s="69">
        <v>0</v>
      </c>
      <c r="AB9" s="72">
        <v>30</v>
      </c>
      <c r="AC9" s="72">
        <v>30</v>
      </c>
      <c r="AD9" s="72">
        <f t="shared" si="6"/>
        <v>1</v>
      </c>
      <c r="AE9" s="69">
        <v>0</v>
      </c>
      <c r="AF9" s="72">
        <v>30</v>
      </c>
      <c r="AG9" s="72">
        <f t="shared" ref="AG9:AG33" si="31">30-(AE9*3)</f>
        <v>30</v>
      </c>
      <c r="AH9" s="81">
        <f t="shared" si="7"/>
        <v>1</v>
      </c>
      <c r="AI9" s="72">
        <v>6</v>
      </c>
      <c r="AJ9" s="72">
        <v>30</v>
      </c>
      <c r="AK9" s="72">
        <f t="shared" si="26"/>
        <v>12</v>
      </c>
      <c r="AL9" s="72">
        <f t="shared" si="8"/>
        <v>0.4</v>
      </c>
      <c r="AM9" s="73">
        <v>0</v>
      </c>
      <c r="AN9" s="73">
        <v>0</v>
      </c>
      <c r="AO9" s="78">
        <v>0</v>
      </c>
      <c r="AP9" s="72">
        <v>20</v>
      </c>
      <c r="AQ9" s="72">
        <v>20</v>
      </c>
      <c r="AR9" s="70">
        <f t="shared" si="9"/>
        <v>1</v>
      </c>
      <c r="AS9" s="111">
        <v>583836.65</v>
      </c>
      <c r="AT9" s="111">
        <v>134973129.12</v>
      </c>
      <c r="AU9" s="78">
        <f t="shared" si="10"/>
        <v>0.43255769041327535</v>
      </c>
      <c r="AV9" s="72">
        <v>30</v>
      </c>
      <c r="AW9" s="72">
        <v>30</v>
      </c>
      <c r="AX9" s="70">
        <f t="shared" si="11"/>
        <v>1</v>
      </c>
      <c r="AY9" s="73">
        <v>2</v>
      </c>
      <c r="AZ9" s="112">
        <v>1904</v>
      </c>
      <c r="BA9" s="78">
        <f t="shared" si="12"/>
        <v>0.10504201680672269</v>
      </c>
      <c r="BB9" s="72">
        <v>30</v>
      </c>
      <c r="BC9" s="72">
        <v>30</v>
      </c>
      <c r="BD9" s="72">
        <f t="shared" si="13"/>
        <v>1</v>
      </c>
      <c r="BE9" s="69">
        <v>0</v>
      </c>
      <c r="BF9" s="80">
        <v>2054</v>
      </c>
      <c r="BG9" s="72">
        <f t="shared" si="14"/>
        <v>0</v>
      </c>
      <c r="BH9" s="69">
        <v>20</v>
      </c>
      <c r="BI9" s="72">
        <v>20</v>
      </c>
      <c r="BJ9" s="70">
        <v>1</v>
      </c>
      <c r="BK9" s="69">
        <v>0</v>
      </c>
      <c r="BL9" s="69">
        <v>50</v>
      </c>
      <c r="BM9" s="69">
        <f t="shared" si="15"/>
        <v>0</v>
      </c>
      <c r="BN9" s="69">
        <v>40</v>
      </c>
      <c r="BO9" s="72">
        <v>40</v>
      </c>
      <c r="BP9" s="72">
        <f t="shared" si="16"/>
        <v>1</v>
      </c>
      <c r="BQ9" s="69">
        <v>207</v>
      </c>
      <c r="BR9" s="74">
        <v>207</v>
      </c>
      <c r="BS9" s="72">
        <f t="shared" si="17"/>
        <v>100</v>
      </c>
      <c r="BT9" s="69">
        <v>30</v>
      </c>
      <c r="BU9" s="72">
        <v>30</v>
      </c>
      <c r="BV9" s="72">
        <v>1</v>
      </c>
      <c r="BW9" s="69">
        <v>0</v>
      </c>
      <c r="BX9" s="80">
        <v>1480</v>
      </c>
      <c r="BY9" s="69">
        <f t="shared" si="18"/>
        <v>0</v>
      </c>
      <c r="BZ9" s="69">
        <v>30</v>
      </c>
      <c r="CA9" s="72">
        <v>30</v>
      </c>
      <c r="CB9" s="70">
        <f>CA9/BZ9</f>
        <v>1</v>
      </c>
      <c r="CC9" s="69">
        <v>0</v>
      </c>
      <c r="CD9" s="69">
        <v>30</v>
      </c>
      <c r="CE9" s="72">
        <v>0</v>
      </c>
      <c r="CF9" s="70">
        <f t="shared" si="28"/>
        <v>0</v>
      </c>
      <c r="CG9" s="69">
        <v>0</v>
      </c>
      <c r="CH9" s="69">
        <v>10</v>
      </c>
      <c r="CI9" s="72">
        <v>0</v>
      </c>
      <c r="CJ9" s="72">
        <f t="shared" si="20"/>
        <v>0</v>
      </c>
      <c r="CK9" s="113">
        <v>0</v>
      </c>
      <c r="CL9" s="69">
        <v>20</v>
      </c>
      <c r="CM9" s="72">
        <v>0</v>
      </c>
      <c r="CN9" s="72">
        <f t="shared" si="21"/>
        <v>0</v>
      </c>
      <c r="CO9" s="69"/>
      <c r="CP9" s="69">
        <v>40</v>
      </c>
      <c r="CQ9" s="101"/>
      <c r="CR9" s="72">
        <f t="shared" si="22"/>
        <v>0</v>
      </c>
      <c r="CS9" s="69">
        <v>0</v>
      </c>
      <c r="CT9" s="69">
        <v>20</v>
      </c>
      <c r="CU9" s="72">
        <v>0</v>
      </c>
      <c r="CV9" s="72">
        <f t="shared" si="23"/>
        <v>0</v>
      </c>
      <c r="CW9" s="73">
        <v>0</v>
      </c>
      <c r="CX9" s="74">
        <v>1904</v>
      </c>
      <c r="CY9" s="73">
        <v>0</v>
      </c>
      <c r="CZ9" s="110">
        <v>20</v>
      </c>
      <c r="DA9" s="72">
        <v>20</v>
      </c>
      <c r="DB9" s="72">
        <f t="shared" si="24"/>
        <v>1</v>
      </c>
      <c r="DC9" s="84">
        <f t="shared" si="29"/>
        <v>550</v>
      </c>
      <c r="DD9" s="84">
        <f t="shared" si="30"/>
        <v>382</v>
      </c>
      <c r="DE9" s="85">
        <f t="shared" si="25"/>
        <v>0.69454545454545458</v>
      </c>
      <c r="DF9" s="1"/>
      <c r="DI9" s="26"/>
      <c r="DJ9" s="27"/>
      <c r="DK9" s="19"/>
      <c r="FC9" s="4"/>
      <c r="FD9" s="4"/>
      <c r="FE9" s="4"/>
      <c r="FF9" s="4"/>
    </row>
    <row r="10" spans="1:162" ht="26.25" customHeight="1" x14ac:dyDescent="0.25">
      <c r="A10" s="67" t="s">
        <v>32</v>
      </c>
      <c r="B10" s="68" t="s">
        <v>89</v>
      </c>
      <c r="C10" s="69">
        <v>247</v>
      </c>
      <c r="D10" s="69">
        <v>328</v>
      </c>
      <c r="E10" s="70">
        <f t="shared" ref="E10:E33" si="32">C10/D10*100</f>
        <v>75.304878048780495</v>
      </c>
      <c r="F10" s="110">
        <v>30</v>
      </c>
      <c r="G10" s="70">
        <v>30</v>
      </c>
      <c r="H10" s="70">
        <f t="shared" si="2"/>
        <v>1</v>
      </c>
      <c r="I10" s="73">
        <v>0</v>
      </c>
      <c r="J10" s="74">
        <v>6539</v>
      </c>
      <c r="K10" s="74">
        <f t="shared" si="3"/>
        <v>0</v>
      </c>
      <c r="L10" s="72">
        <v>30</v>
      </c>
      <c r="M10" s="72">
        <v>30</v>
      </c>
      <c r="N10" s="72">
        <v>1</v>
      </c>
      <c r="O10" s="73">
        <v>6</v>
      </c>
      <c r="P10" s="80">
        <v>6539</v>
      </c>
      <c r="Q10" s="70">
        <f t="shared" si="4"/>
        <v>9.1757149411224953E-2</v>
      </c>
      <c r="R10" s="72">
        <v>30</v>
      </c>
      <c r="S10" s="72">
        <v>30</v>
      </c>
      <c r="T10" s="70">
        <v>1</v>
      </c>
      <c r="U10" s="73">
        <v>0</v>
      </c>
      <c r="V10" s="74">
        <v>6948</v>
      </c>
      <c r="W10" s="72">
        <f t="shared" si="5"/>
        <v>0</v>
      </c>
      <c r="X10" s="72">
        <v>30</v>
      </c>
      <c r="Y10" s="72">
        <v>30</v>
      </c>
      <c r="Z10" s="72">
        <f t="shared" si="0"/>
        <v>1</v>
      </c>
      <c r="AA10" s="69">
        <v>0</v>
      </c>
      <c r="AB10" s="72">
        <v>30</v>
      </c>
      <c r="AC10" s="72">
        <v>30</v>
      </c>
      <c r="AD10" s="72">
        <f t="shared" si="6"/>
        <v>1</v>
      </c>
      <c r="AE10" s="69">
        <v>0</v>
      </c>
      <c r="AF10" s="72">
        <v>30</v>
      </c>
      <c r="AG10" s="72">
        <f t="shared" si="31"/>
        <v>30</v>
      </c>
      <c r="AH10" s="81">
        <f t="shared" si="7"/>
        <v>1</v>
      </c>
      <c r="AI10" s="72">
        <v>62</v>
      </c>
      <c r="AJ10" s="72">
        <v>30</v>
      </c>
      <c r="AK10" s="72">
        <v>0</v>
      </c>
      <c r="AL10" s="72">
        <f t="shared" si="8"/>
        <v>0</v>
      </c>
      <c r="AM10" s="73">
        <v>0</v>
      </c>
      <c r="AN10" s="73">
        <v>0</v>
      </c>
      <c r="AO10" s="78">
        <v>0</v>
      </c>
      <c r="AP10" s="72">
        <v>20</v>
      </c>
      <c r="AQ10" s="72">
        <v>20</v>
      </c>
      <c r="AR10" s="70">
        <f t="shared" si="9"/>
        <v>1</v>
      </c>
      <c r="AS10" s="111">
        <v>18566125.140000001</v>
      </c>
      <c r="AT10" s="111">
        <v>782026560.05999994</v>
      </c>
      <c r="AU10" s="78">
        <f t="shared" si="10"/>
        <v>2.374104165794003</v>
      </c>
      <c r="AV10" s="72">
        <v>30</v>
      </c>
      <c r="AW10" s="72">
        <v>20</v>
      </c>
      <c r="AX10" s="70">
        <f t="shared" si="11"/>
        <v>0.66666666666666663</v>
      </c>
      <c r="AY10" s="73">
        <v>1</v>
      </c>
      <c r="AZ10" s="112">
        <v>6948</v>
      </c>
      <c r="BA10" s="83">
        <f t="shared" si="12"/>
        <v>1.4392630972941856E-2</v>
      </c>
      <c r="BB10" s="72">
        <v>30</v>
      </c>
      <c r="BC10" s="72">
        <v>30</v>
      </c>
      <c r="BD10" s="72">
        <f t="shared" si="13"/>
        <v>1</v>
      </c>
      <c r="BE10" s="69">
        <v>57</v>
      </c>
      <c r="BF10" s="80">
        <v>6539</v>
      </c>
      <c r="BG10" s="81">
        <f t="shared" si="14"/>
        <v>0.87169291940663707</v>
      </c>
      <c r="BH10" s="69">
        <v>20</v>
      </c>
      <c r="BI10" s="72">
        <v>20</v>
      </c>
      <c r="BJ10" s="70">
        <v>1</v>
      </c>
      <c r="BK10" s="69">
        <v>0</v>
      </c>
      <c r="BL10" s="69">
        <v>490</v>
      </c>
      <c r="BM10" s="69">
        <f t="shared" si="15"/>
        <v>0</v>
      </c>
      <c r="BN10" s="69">
        <v>40</v>
      </c>
      <c r="BO10" s="72">
        <v>40</v>
      </c>
      <c r="BP10" s="72">
        <f t="shared" si="16"/>
        <v>1</v>
      </c>
      <c r="BQ10" s="69">
        <v>969</v>
      </c>
      <c r="BR10" s="74">
        <v>977</v>
      </c>
      <c r="BS10" s="72">
        <f t="shared" si="17"/>
        <v>99.18116683725691</v>
      </c>
      <c r="BT10" s="69">
        <v>30</v>
      </c>
      <c r="BU10" s="72">
        <v>30</v>
      </c>
      <c r="BV10" s="72">
        <v>1</v>
      </c>
      <c r="BW10" s="69">
        <v>0</v>
      </c>
      <c r="BX10" s="80">
        <v>5272</v>
      </c>
      <c r="BY10" s="69">
        <f t="shared" si="18"/>
        <v>0</v>
      </c>
      <c r="BZ10" s="69">
        <v>30</v>
      </c>
      <c r="CA10" s="72">
        <v>30</v>
      </c>
      <c r="CB10" s="70">
        <f t="shared" si="19"/>
        <v>1</v>
      </c>
      <c r="CC10" s="69">
        <v>0</v>
      </c>
      <c r="CD10" s="69">
        <v>30</v>
      </c>
      <c r="CE10" s="72">
        <v>0</v>
      </c>
      <c r="CF10" s="70">
        <f t="shared" si="28"/>
        <v>0</v>
      </c>
      <c r="CG10" s="69">
        <v>0</v>
      </c>
      <c r="CH10" s="69">
        <v>10</v>
      </c>
      <c r="CI10" s="72">
        <v>0</v>
      </c>
      <c r="CJ10" s="72">
        <f t="shared" si="20"/>
        <v>0</v>
      </c>
      <c r="CK10" s="113">
        <v>0.85</v>
      </c>
      <c r="CL10" s="69">
        <v>20</v>
      </c>
      <c r="CM10" s="72">
        <v>20</v>
      </c>
      <c r="CN10" s="72">
        <f t="shared" si="21"/>
        <v>1</v>
      </c>
      <c r="CO10" s="69"/>
      <c r="CP10" s="69">
        <v>40</v>
      </c>
      <c r="CQ10" s="101"/>
      <c r="CR10" s="72">
        <f t="shared" si="22"/>
        <v>0</v>
      </c>
      <c r="CS10" s="69">
        <v>0</v>
      </c>
      <c r="CT10" s="69">
        <v>20</v>
      </c>
      <c r="CU10" s="72">
        <v>0</v>
      </c>
      <c r="CV10" s="72">
        <f t="shared" si="23"/>
        <v>0</v>
      </c>
      <c r="CW10" s="73">
        <v>0</v>
      </c>
      <c r="CX10" s="74">
        <v>6948</v>
      </c>
      <c r="CY10" s="73">
        <f t="shared" ref="CY10:CY33" si="33">CW10/CX10*100</f>
        <v>0</v>
      </c>
      <c r="CZ10" s="110">
        <v>20</v>
      </c>
      <c r="DA10" s="72">
        <v>20</v>
      </c>
      <c r="DB10" s="72">
        <f t="shared" si="24"/>
        <v>1</v>
      </c>
      <c r="DC10" s="84">
        <f t="shared" si="29"/>
        <v>550</v>
      </c>
      <c r="DD10" s="84">
        <f t="shared" si="30"/>
        <v>410</v>
      </c>
      <c r="DE10" s="85">
        <f t="shared" si="25"/>
        <v>0.74545454545454548</v>
      </c>
      <c r="DF10" s="1"/>
      <c r="DI10" s="26"/>
      <c r="DJ10" s="27"/>
      <c r="DK10" s="19"/>
      <c r="FC10" s="4"/>
      <c r="FD10" s="4"/>
      <c r="FE10" s="4"/>
      <c r="FF10" s="4"/>
    </row>
    <row r="11" spans="1:162" ht="66" customHeight="1" x14ac:dyDescent="0.25">
      <c r="A11" s="67" t="s">
        <v>32</v>
      </c>
      <c r="B11" s="68" t="s">
        <v>90</v>
      </c>
      <c r="C11" s="69">
        <v>0</v>
      </c>
      <c r="D11" s="69">
        <v>0</v>
      </c>
      <c r="E11" s="70">
        <v>0</v>
      </c>
      <c r="F11" s="110">
        <v>30</v>
      </c>
      <c r="G11" s="70">
        <f t="shared" si="1"/>
        <v>0</v>
      </c>
      <c r="H11" s="70">
        <f t="shared" si="2"/>
        <v>0</v>
      </c>
      <c r="I11" s="73">
        <v>0</v>
      </c>
      <c r="J11" s="74">
        <v>1887</v>
      </c>
      <c r="K11" s="74">
        <f t="shared" si="3"/>
        <v>0</v>
      </c>
      <c r="L11" s="72">
        <v>30</v>
      </c>
      <c r="M11" s="72">
        <v>30</v>
      </c>
      <c r="N11" s="72">
        <v>1</v>
      </c>
      <c r="O11" s="73">
        <v>7</v>
      </c>
      <c r="P11" s="80">
        <v>1887</v>
      </c>
      <c r="Q11" s="70">
        <f t="shared" si="4"/>
        <v>0.37095919448860626</v>
      </c>
      <c r="R11" s="72">
        <v>30</v>
      </c>
      <c r="S11" s="72">
        <v>30</v>
      </c>
      <c r="T11" s="70">
        <f>S11/R11</f>
        <v>1</v>
      </c>
      <c r="U11" s="73">
        <v>0</v>
      </c>
      <c r="V11" s="74">
        <v>1756</v>
      </c>
      <c r="W11" s="72">
        <f t="shared" si="5"/>
        <v>0</v>
      </c>
      <c r="X11" s="72">
        <v>30</v>
      </c>
      <c r="Y11" s="72">
        <v>30</v>
      </c>
      <c r="Z11" s="72">
        <f t="shared" si="0"/>
        <v>1</v>
      </c>
      <c r="AA11" s="69">
        <v>0</v>
      </c>
      <c r="AB11" s="72">
        <v>30</v>
      </c>
      <c r="AC11" s="72">
        <v>30</v>
      </c>
      <c r="AD11" s="72">
        <f t="shared" si="6"/>
        <v>1</v>
      </c>
      <c r="AE11" s="69">
        <v>0</v>
      </c>
      <c r="AF11" s="72">
        <v>30</v>
      </c>
      <c r="AG11" s="72">
        <f t="shared" si="31"/>
        <v>30</v>
      </c>
      <c r="AH11" s="81">
        <f t="shared" si="7"/>
        <v>1</v>
      </c>
      <c r="AI11" s="72">
        <v>12</v>
      </c>
      <c r="AJ11" s="72">
        <v>30</v>
      </c>
      <c r="AK11" s="72">
        <v>0</v>
      </c>
      <c r="AL11" s="72">
        <f t="shared" si="8"/>
        <v>0</v>
      </c>
      <c r="AM11" s="73">
        <v>0</v>
      </c>
      <c r="AN11" s="73">
        <v>0</v>
      </c>
      <c r="AO11" s="78">
        <v>0</v>
      </c>
      <c r="AP11" s="72">
        <v>20</v>
      </c>
      <c r="AQ11" s="72">
        <v>20</v>
      </c>
      <c r="AR11" s="70">
        <f t="shared" si="9"/>
        <v>1</v>
      </c>
      <c r="AS11" s="111">
        <v>1560268.92</v>
      </c>
      <c r="AT11" s="111">
        <v>120186523.3</v>
      </c>
      <c r="AU11" s="78">
        <f t="shared" si="10"/>
        <v>1.2982062190994421</v>
      </c>
      <c r="AV11" s="72">
        <v>30</v>
      </c>
      <c r="AW11" s="72">
        <v>20</v>
      </c>
      <c r="AX11" s="70">
        <f t="shared" si="11"/>
        <v>0.66666666666666663</v>
      </c>
      <c r="AY11" s="79">
        <v>0</v>
      </c>
      <c r="AZ11" s="79">
        <v>1756</v>
      </c>
      <c r="BA11" s="73">
        <f t="shared" si="12"/>
        <v>0</v>
      </c>
      <c r="BB11" s="72">
        <v>30</v>
      </c>
      <c r="BC11" s="72">
        <v>30</v>
      </c>
      <c r="BD11" s="72">
        <f t="shared" si="13"/>
        <v>1</v>
      </c>
      <c r="BE11" s="69">
        <v>0</v>
      </c>
      <c r="BF11" s="80">
        <v>1887</v>
      </c>
      <c r="BG11" s="72">
        <f t="shared" si="14"/>
        <v>0</v>
      </c>
      <c r="BH11" s="69">
        <v>20</v>
      </c>
      <c r="BI11" s="72">
        <v>20</v>
      </c>
      <c r="BJ11" s="70">
        <v>1</v>
      </c>
      <c r="BK11" s="69">
        <v>0</v>
      </c>
      <c r="BL11" s="69">
        <v>63</v>
      </c>
      <c r="BM11" s="69">
        <f t="shared" si="15"/>
        <v>0</v>
      </c>
      <c r="BN11" s="69">
        <v>40</v>
      </c>
      <c r="BO11" s="72">
        <v>40</v>
      </c>
      <c r="BP11" s="72">
        <f t="shared" si="16"/>
        <v>1</v>
      </c>
      <c r="BQ11" s="69">
        <v>299</v>
      </c>
      <c r="BR11" s="74">
        <v>299</v>
      </c>
      <c r="BS11" s="72">
        <f t="shared" si="17"/>
        <v>100</v>
      </c>
      <c r="BT11" s="69">
        <v>30</v>
      </c>
      <c r="BU11" s="72">
        <v>30</v>
      </c>
      <c r="BV11" s="72">
        <v>1</v>
      </c>
      <c r="BW11" s="69">
        <v>0</v>
      </c>
      <c r="BX11" s="80">
        <v>1514</v>
      </c>
      <c r="BY11" s="69">
        <f t="shared" si="18"/>
        <v>0</v>
      </c>
      <c r="BZ11" s="69">
        <v>30</v>
      </c>
      <c r="CA11" s="72">
        <v>30</v>
      </c>
      <c r="CB11" s="70">
        <f t="shared" si="19"/>
        <v>1</v>
      </c>
      <c r="CC11" s="69">
        <v>0</v>
      </c>
      <c r="CD11" s="69">
        <v>30</v>
      </c>
      <c r="CE11" s="72">
        <v>0</v>
      </c>
      <c r="CF11" s="70">
        <f t="shared" si="28"/>
        <v>0</v>
      </c>
      <c r="CG11" s="69">
        <v>0</v>
      </c>
      <c r="CH11" s="69">
        <v>10</v>
      </c>
      <c r="CI11" s="72">
        <v>0</v>
      </c>
      <c r="CJ11" s="72">
        <f t="shared" si="20"/>
        <v>0</v>
      </c>
      <c r="CK11" s="113">
        <v>0</v>
      </c>
      <c r="CL11" s="69">
        <v>20</v>
      </c>
      <c r="CM11" s="72">
        <v>0</v>
      </c>
      <c r="CN11" s="72">
        <f t="shared" si="21"/>
        <v>0</v>
      </c>
      <c r="CO11" s="69"/>
      <c r="CP11" s="69">
        <v>40</v>
      </c>
      <c r="CQ11" s="101"/>
      <c r="CR11" s="72">
        <f t="shared" si="22"/>
        <v>0</v>
      </c>
      <c r="CS11" s="69">
        <v>0</v>
      </c>
      <c r="CT11" s="69">
        <v>20</v>
      </c>
      <c r="CU11" s="72">
        <v>0</v>
      </c>
      <c r="CV11" s="72">
        <f t="shared" si="23"/>
        <v>0</v>
      </c>
      <c r="CW11" s="73">
        <v>0</v>
      </c>
      <c r="CX11" s="74">
        <v>1756</v>
      </c>
      <c r="CY11" s="73">
        <f t="shared" si="33"/>
        <v>0</v>
      </c>
      <c r="CZ11" s="110">
        <v>20</v>
      </c>
      <c r="DA11" s="72">
        <v>20</v>
      </c>
      <c r="DB11" s="72">
        <f t="shared" si="24"/>
        <v>1</v>
      </c>
      <c r="DC11" s="84">
        <f t="shared" si="29"/>
        <v>550</v>
      </c>
      <c r="DD11" s="84">
        <f t="shared" si="30"/>
        <v>360</v>
      </c>
      <c r="DE11" s="85">
        <f t="shared" si="25"/>
        <v>0.65454545454545454</v>
      </c>
      <c r="DF11" s="1"/>
      <c r="DI11" s="26"/>
      <c r="DJ11" s="27"/>
      <c r="DK11" s="19"/>
      <c r="FC11" s="4"/>
      <c r="FD11" s="4"/>
      <c r="FE11" s="4"/>
      <c r="FF11" s="4"/>
    </row>
    <row r="12" spans="1:162" ht="55.5" customHeight="1" x14ac:dyDescent="0.25">
      <c r="A12" s="67" t="s">
        <v>33</v>
      </c>
      <c r="B12" s="68" t="s">
        <v>91</v>
      </c>
      <c r="C12" s="69">
        <v>27</v>
      </c>
      <c r="D12" s="69">
        <v>39</v>
      </c>
      <c r="E12" s="70">
        <f t="shared" si="32"/>
        <v>69.230769230769226</v>
      </c>
      <c r="F12" s="110">
        <v>30</v>
      </c>
      <c r="G12" s="70">
        <f t="shared" si="1"/>
        <v>29.670329670329668</v>
      </c>
      <c r="H12" s="70">
        <f t="shared" si="2"/>
        <v>0.98901098901098894</v>
      </c>
      <c r="I12" s="73">
        <v>0</v>
      </c>
      <c r="J12" s="114">
        <v>11134</v>
      </c>
      <c r="K12" s="74">
        <f t="shared" si="3"/>
        <v>0</v>
      </c>
      <c r="L12" s="72">
        <v>30</v>
      </c>
      <c r="M12" s="72">
        <v>30</v>
      </c>
      <c r="N12" s="72">
        <v>1</v>
      </c>
      <c r="O12" s="73">
        <v>15</v>
      </c>
      <c r="P12" s="80">
        <v>11134</v>
      </c>
      <c r="Q12" s="70">
        <f t="shared" si="4"/>
        <v>0.13472247170828094</v>
      </c>
      <c r="R12" s="72">
        <v>30</v>
      </c>
      <c r="S12" s="72">
        <v>30</v>
      </c>
      <c r="T12" s="70">
        <v>1</v>
      </c>
      <c r="U12" s="73">
        <v>0</v>
      </c>
      <c r="V12" s="114">
        <v>11250</v>
      </c>
      <c r="W12" s="72">
        <f t="shared" si="5"/>
        <v>0</v>
      </c>
      <c r="X12" s="72">
        <v>30</v>
      </c>
      <c r="Y12" s="72">
        <v>30</v>
      </c>
      <c r="Z12" s="72">
        <f t="shared" si="0"/>
        <v>1</v>
      </c>
      <c r="AA12" s="69">
        <v>0</v>
      </c>
      <c r="AB12" s="72">
        <v>30</v>
      </c>
      <c r="AC12" s="72">
        <v>30</v>
      </c>
      <c r="AD12" s="72">
        <f t="shared" si="6"/>
        <v>1</v>
      </c>
      <c r="AE12" s="69">
        <v>3</v>
      </c>
      <c r="AF12" s="72">
        <v>30</v>
      </c>
      <c r="AG12" s="72">
        <f t="shared" si="31"/>
        <v>21</v>
      </c>
      <c r="AH12" s="81">
        <f t="shared" si="7"/>
        <v>0.7</v>
      </c>
      <c r="AI12" s="69">
        <v>36</v>
      </c>
      <c r="AJ12" s="72">
        <v>30</v>
      </c>
      <c r="AK12" s="72">
        <v>0</v>
      </c>
      <c r="AL12" s="72">
        <f t="shared" si="8"/>
        <v>0</v>
      </c>
      <c r="AM12" s="73">
        <v>0</v>
      </c>
      <c r="AN12" s="73">
        <v>10</v>
      </c>
      <c r="AO12" s="78">
        <f t="shared" si="27"/>
        <v>0</v>
      </c>
      <c r="AP12" s="72">
        <v>20</v>
      </c>
      <c r="AQ12" s="72">
        <v>20</v>
      </c>
      <c r="AR12" s="70">
        <f t="shared" si="9"/>
        <v>1</v>
      </c>
      <c r="AS12" s="111">
        <v>9541818.6899999995</v>
      </c>
      <c r="AT12" s="111">
        <v>838633793.05999994</v>
      </c>
      <c r="AU12" s="78">
        <f t="shared" si="10"/>
        <v>1.13778132588527</v>
      </c>
      <c r="AV12" s="72">
        <v>30</v>
      </c>
      <c r="AW12" s="72">
        <v>20</v>
      </c>
      <c r="AX12" s="70">
        <f t="shared" si="11"/>
        <v>0.66666666666666663</v>
      </c>
      <c r="AY12" s="79">
        <v>0</v>
      </c>
      <c r="AZ12" s="79">
        <v>11250</v>
      </c>
      <c r="BA12" s="73">
        <f t="shared" si="12"/>
        <v>0</v>
      </c>
      <c r="BB12" s="72">
        <v>30</v>
      </c>
      <c r="BC12" s="72">
        <v>30</v>
      </c>
      <c r="BD12" s="72">
        <f t="shared" si="13"/>
        <v>1</v>
      </c>
      <c r="BE12" s="69">
        <v>16</v>
      </c>
      <c r="BF12" s="80">
        <v>11134</v>
      </c>
      <c r="BG12" s="81">
        <f t="shared" si="14"/>
        <v>0.14370396982216635</v>
      </c>
      <c r="BH12" s="69">
        <v>20</v>
      </c>
      <c r="BI12" s="72">
        <v>20</v>
      </c>
      <c r="BJ12" s="70">
        <v>1</v>
      </c>
      <c r="BK12" s="69">
        <v>0</v>
      </c>
      <c r="BL12" s="69">
        <v>327</v>
      </c>
      <c r="BM12" s="69">
        <f t="shared" si="15"/>
        <v>0</v>
      </c>
      <c r="BN12" s="69">
        <v>40</v>
      </c>
      <c r="BO12" s="72">
        <v>40</v>
      </c>
      <c r="BP12" s="72">
        <f t="shared" si="16"/>
        <v>1</v>
      </c>
      <c r="BQ12" s="69">
        <v>458</v>
      </c>
      <c r="BR12" s="114">
        <v>511</v>
      </c>
      <c r="BS12" s="72">
        <f t="shared" si="17"/>
        <v>89.62818003913894</v>
      </c>
      <c r="BT12" s="69">
        <v>30</v>
      </c>
      <c r="BU12" s="72">
        <v>30</v>
      </c>
      <c r="BV12" s="72">
        <v>1</v>
      </c>
      <c r="BW12" s="69">
        <v>0</v>
      </c>
      <c r="BX12" s="80">
        <v>9169</v>
      </c>
      <c r="BY12" s="69">
        <f t="shared" si="18"/>
        <v>0</v>
      </c>
      <c r="BZ12" s="69">
        <v>30</v>
      </c>
      <c r="CA12" s="72">
        <v>30</v>
      </c>
      <c r="CB12" s="70">
        <f t="shared" si="19"/>
        <v>1</v>
      </c>
      <c r="CC12" s="69">
        <v>2</v>
      </c>
      <c r="CD12" s="69">
        <v>30</v>
      </c>
      <c r="CE12" s="72">
        <v>20</v>
      </c>
      <c r="CF12" s="70">
        <f t="shared" si="28"/>
        <v>0.66666666666666663</v>
      </c>
      <c r="CG12" s="69">
        <v>100</v>
      </c>
      <c r="CH12" s="69">
        <v>10</v>
      </c>
      <c r="CI12" s="72">
        <v>10</v>
      </c>
      <c r="CJ12" s="72">
        <f t="shared" si="20"/>
        <v>1</v>
      </c>
      <c r="CK12" s="113">
        <v>0.96</v>
      </c>
      <c r="CL12" s="69">
        <v>20</v>
      </c>
      <c r="CM12" s="72">
        <v>20</v>
      </c>
      <c r="CN12" s="72">
        <f t="shared" si="21"/>
        <v>1</v>
      </c>
      <c r="CO12" s="69"/>
      <c r="CP12" s="69">
        <v>40</v>
      </c>
      <c r="CQ12" s="72"/>
      <c r="CR12" s="72">
        <f t="shared" si="22"/>
        <v>0</v>
      </c>
      <c r="CS12" s="69">
        <v>0</v>
      </c>
      <c r="CT12" s="69">
        <v>20</v>
      </c>
      <c r="CU12" s="72">
        <v>20</v>
      </c>
      <c r="CV12" s="72">
        <f t="shared" si="23"/>
        <v>1</v>
      </c>
      <c r="CW12" s="73">
        <f>2*100</f>
        <v>200</v>
      </c>
      <c r="CX12" s="114">
        <v>11250</v>
      </c>
      <c r="CY12" s="83">
        <f t="shared" si="33"/>
        <v>1.7777777777777777</v>
      </c>
      <c r="CZ12" s="110">
        <v>20</v>
      </c>
      <c r="DA12" s="72">
        <v>20</v>
      </c>
      <c r="DB12" s="72">
        <f t="shared" si="24"/>
        <v>1</v>
      </c>
      <c r="DC12" s="84">
        <f t="shared" si="29"/>
        <v>550</v>
      </c>
      <c r="DD12" s="84">
        <f t="shared" si="30"/>
        <v>450.67032967032969</v>
      </c>
      <c r="DE12" s="85">
        <f t="shared" si="25"/>
        <v>0.81940059940059939</v>
      </c>
      <c r="DF12" s="1"/>
      <c r="DI12" s="26"/>
      <c r="DJ12" s="27"/>
      <c r="DK12" s="19"/>
      <c r="FC12" s="4"/>
      <c r="FD12" s="4"/>
      <c r="FE12" s="4"/>
      <c r="FF12" s="4"/>
    </row>
    <row r="13" spans="1:162" s="25" customFormat="1" ht="55.5" customHeight="1" x14ac:dyDescent="0.25">
      <c r="A13" s="67" t="s">
        <v>34</v>
      </c>
      <c r="B13" s="68" t="s">
        <v>92</v>
      </c>
      <c r="C13" s="69">
        <v>72</v>
      </c>
      <c r="D13" s="69">
        <v>100</v>
      </c>
      <c r="E13" s="70">
        <f t="shared" si="32"/>
        <v>72</v>
      </c>
      <c r="F13" s="110">
        <v>30</v>
      </c>
      <c r="G13" s="70">
        <v>30</v>
      </c>
      <c r="H13" s="70">
        <f t="shared" si="2"/>
        <v>1</v>
      </c>
      <c r="I13" s="73">
        <v>1</v>
      </c>
      <c r="J13" s="74">
        <v>5711</v>
      </c>
      <c r="K13" s="83">
        <f t="shared" si="3"/>
        <v>1.751006828926633E-2</v>
      </c>
      <c r="L13" s="72">
        <v>30</v>
      </c>
      <c r="M13" s="72">
        <v>30</v>
      </c>
      <c r="N13" s="72">
        <v>1</v>
      </c>
      <c r="O13" s="73">
        <v>3</v>
      </c>
      <c r="P13" s="75">
        <v>5711</v>
      </c>
      <c r="Q13" s="70">
        <f t="shared" si="4"/>
        <v>5.2530204867798989E-2</v>
      </c>
      <c r="R13" s="72">
        <v>30</v>
      </c>
      <c r="S13" s="72">
        <v>30</v>
      </c>
      <c r="T13" s="70">
        <v>1</v>
      </c>
      <c r="U13" s="73">
        <v>0</v>
      </c>
      <c r="V13" s="74">
        <v>5424</v>
      </c>
      <c r="W13" s="72">
        <f t="shared" si="5"/>
        <v>0</v>
      </c>
      <c r="X13" s="72">
        <v>30</v>
      </c>
      <c r="Y13" s="72">
        <v>30</v>
      </c>
      <c r="Z13" s="72">
        <f t="shared" si="0"/>
        <v>1</v>
      </c>
      <c r="AA13" s="69">
        <v>0</v>
      </c>
      <c r="AB13" s="72">
        <v>30</v>
      </c>
      <c r="AC13" s="72">
        <v>30</v>
      </c>
      <c r="AD13" s="72">
        <f t="shared" si="6"/>
        <v>1</v>
      </c>
      <c r="AE13" s="69">
        <v>0</v>
      </c>
      <c r="AF13" s="72">
        <v>30</v>
      </c>
      <c r="AG13" s="72">
        <f t="shared" si="31"/>
        <v>30</v>
      </c>
      <c r="AH13" s="81">
        <f t="shared" si="7"/>
        <v>1</v>
      </c>
      <c r="AI13" s="72">
        <v>22</v>
      </c>
      <c r="AJ13" s="72">
        <v>30</v>
      </c>
      <c r="AK13" s="72">
        <v>0</v>
      </c>
      <c r="AL13" s="72">
        <f t="shared" si="8"/>
        <v>0</v>
      </c>
      <c r="AM13" s="73">
        <v>0</v>
      </c>
      <c r="AN13" s="73">
        <v>3</v>
      </c>
      <c r="AO13" s="78">
        <f t="shared" si="27"/>
        <v>0</v>
      </c>
      <c r="AP13" s="72">
        <v>20</v>
      </c>
      <c r="AQ13" s="72">
        <v>20</v>
      </c>
      <c r="AR13" s="70">
        <f t="shared" si="9"/>
        <v>1</v>
      </c>
      <c r="AS13" s="111">
        <v>9169232.3800000008</v>
      </c>
      <c r="AT13" s="111">
        <v>435553884.20999998</v>
      </c>
      <c r="AU13" s="78">
        <f t="shared" si="10"/>
        <v>2.1051889817561826</v>
      </c>
      <c r="AV13" s="72">
        <v>30</v>
      </c>
      <c r="AW13" s="72">
        <v>20</v>
      </c>
      <c r="AX13" s="70">
        <f t="shared" si="11"/>
        <v>0.66666666666666663</v>
      </c>
      <c r="AY13" s="79">
        <v>7</v>
      </c>
      <c r="AZ13" s="79">
        <v>5545</v>
      </c>
      <c r="BA13" s="78">
        <f t="shared" si="12"/>
        <v>0.12623985572587917</v>
      </c>
      <c r="BB13" s="72">
        <v>30</v>
      </c>
      <c r="BC13" s="72">
        <v>30</v>
      </c>
      <c r="BD13" s="72">
        <f t="shared" si="13"/>
        <v>1</v>
      </c>
      <c r="BE13" s="69">
        <v>4</v>
      </c>
      <c r="BF13" s="80">
        <v>5711</v>
      </c>
      <c r="BG13" s="81">
        <f t="shared" si="14"/>
        <v>7.0040273157065319E-2</v>
      </c>
      <c r="BH13" s="69">
        <v>20</v>
      </c>
      <c r="BI13" s="72">
        <v>20</v>
      </c>
      <c r="BJ13" s="70">
        <v>1</v>
      </c>
      <c r="BK13" s="69">
        <v>0</v>
      </c>
      <c r="BL13" s="69">
        <v>561</v>
      </c>
      <c r="BM13" s="69">
        <f t="shared" si="15"/>
        <v>0</v>
      </c>
      <c r="BN13" s="69">
        <v>40</v>
      </c>
      <c r="BO13" s="72">
        <v>40</v>
      </c>
      <c r="BP13" s="72">
        <f t="shared" si="16"/>
        <v>1</v>
      </c>
      <c r="BQ13" s="69">
        <v>552</v>
      </c>
      <c r="BR13" s="74">
        <v>557</v>
      </c>
      <c r="BS13" s="72">
        <f t="shared" si="17"/>
        <v>99.10233393177738</v>
      </c>
      <c r="BT13" s="69">
        <v>30</v>
      </c>
      <c r="BU13" s="72">
        <v>30</v>
      </c>
      <c r="BV13" s="72">
        <v>1</v>
      </c>
      <c r="BW13" s="69">
        <v>0</v>
      </c>
      <c r="BX13" s="69">
        <v>4757</v>
      </c>
      <c r="BY13" s="69">
        <f t="shared" si="18"/>
        <v>0</v>
      </c>
      <c r="BZ13" s="69">
        <v>30</v>
      </c>
      <c r="CA13" s="72">
        <v>30</v>
      </c>
      <c r="CB13" s="70">
        <f>CA13/BZ13</f>
        <v>1</v>
      </c>
      <c r="CC13" s="69">
        <v>0</v>
      </c>
      <c r="CD13" s="69">
        <v>30</v>
      </c>
      <c r="CE13" s="72">
        <v>30</v>
      </c>
      <c r="CF13" s="70">
        <f>20/30</f>
        <v>0.66666666666666663</v>
      </c>
      <c r="CG13" s="69">
        <v>10.8</v>
      </c>
      <c r="CH13" s="69">
        <v>10</v>
      </c>
      <c r="CI13" s="72">
        <v>0</v>
      </c>
      <c r="CJ13" s="72">
        <f t="shared" si="20"/>
        <v>0</v>
      </c>
      <c r="CK13" s="82">
        <v>0.59799999999999998</v>
      </c>
      <c r="CL13" s="69">
        <v>20</v>
      </c>
      <c r="CM13" s="72">
        <v>20</v>
      </c>
      <c r="CN13" s="72">
        <f t="shared" si="21"/>
        <v>1</v>
      </c>
      <c r="CO13" s="115" t="s">
        <v>129</v>
      </c>
      <c r="CP13" s="69">
        <v>40</v>
      </c>
      <c r="CQ13" s="72">
        <v>20</v>
      </c>
      <c r="CR13" s="72">
        <f t="shared" si="22"/>
        <v>0.5</v>
      </c>
      <c r="CS13" s="69">
        <v>1</v>
      </c>
      <c r="CT13" s="69">
        <v>20</v>
      </c>
      <c r="CU13" s="72">
        <v>0</v>
      </c>
      <c r="CV13" s="72">
        <f t="shared" si="23"/>
        <v>0</v>
      </c>
      <c r="CW13" s="73">
        <v>1</v>
      </c>
      <c r="CX13" s="74">
        <v>5424</v>
      </c>
      <c r="CY13" s="83">
        <f t="shared" si="33"/>
        <v>1.8436578171091445E-2</v>
      </c>
      <c r="CZ13" s="110">
        <v>20</v>
      </c>
      <c r="DA13" s="72">
        <v>20</v>
      </c>
      <c r="DB13" s="72">
        <f t="shared" si="24"/>
        <v>1</v>
      </c>
      <c r="DC13" s="84">
        <f t="shared" si="29"/>
        <v>550</v>
      </c>
      <c r="DD13" s="84">
        <f t="shared" si="30"/>
        <v>460</v>
      </c>
      <c r="DE13" s="85">
        <f t="shared" si="25"/>
        <v>0.83636363636363631</v>
      </c>
      <c r="DI13" s="26"/>
      <c r="DJ13" s="27"/>
      <c r="DK13" s="19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</row>
    <row r="14" spans="1:162" s="25" customFormat="1" ht="66" customHeight="1" x14ac:dyDescent="0.25">
      <c r="A14" s="67" t="s">
        <v>35</v>
      </c>
      <c r="B14" s="68" t="s">
        <v>93</v>
      </c>
      <c r="C14" s="69">
        <v>55</v>
      </c>
      <c r="D14" s="69">
        <v>102</v>
      </c>
      <c r="E14" s="70">
        <f t="shared" si="32"/>
        <v>53.921568627450981</v>
      </c>
      <c r="F14" s="110">
        <v>30</v>
      </c>
      <c r="G14" s="70">
        <f t="shared" si="1"/>
        <v>23.109243697478991</v>
      </c>
      <c r="H14" s="70">
        <f t="shared" si="2"/>
        <v>0.77030812324929976</v>
      </c>
      <c r="I14" s="73">
        <v>0</v>
      </c>
      <c r="J14" s="74">
        <v>5309</v>
      </c>
      <c r="K14" s="74">
        <f t="shared" si="3"/>
        <v>0</v>
      </c>
      <c r="L14" s="72">
        <v>30</v>
      </c>
      <c r="M14" s="72">
        <v>30</v>
      </c>
      <c r="N14" s="72">
        <v>1</v>
      </c>
      <c r="O14" s="73">
        <v>0</v>
      </c>
      <c r="P14" s="75">
        <v>5309</v>
      </c>
      <c r="Q14" s="72">
        <f t="shared" si="4"/>
        <v>0</v>
      </c>
      <c r="R14" s="72">
        <v>30</v>
      </c>
      <c r="S14" s="72">
        <v>30</v>
      </c>
      <c r="T14" s="70">
        <v>1</v>
      </c>
      <c r="U14" s="73">
        <v>0</v>
      </c>
      <c r="V14" s="74">
        <v>5074</v>
      </c>
      <c r="W14" s="72">
        <f t="shared" si="5"/>
        <v>0</v>
      </c>
      <c r="X14" s="72">
        <v>30</v>
      </c>
      <c r="Y14" s="72">
        <v>30</v>
      </c>
      <c r="Z14" s="72">
        <f t="shared" si="0"/>
        <v>1</v>
      </c>
      <c r="AA14" s="69">
        <v>0</v>
      </c>
      <c r="AB14" s="72">
        <v>30</v>
      </c>
      <c r="AC14" s="72">
        <v>30</v>
      </c>
      <c r="AD14" s="72">
        <f t="shared" si="6"/>
        <v>1</v>
      </c>
      <c r="AE14" s="69">
        <v>2</v>
      </c>
      <c r="AF14" s="72">
        <v>30</v>
      </c>
      <c r="AG14" s="72">
        <f t="shared" si="31"/>
        <v>24</v>
      </c>
      <c r="AH14" s="81">
        <f t="shared" si="7"/>
        <v>0.8</v>
      </c>
      <c r="AI14" s="69">
        <v>48</v>
      </c>
      <c r="AJ14" s="72">
        <v>30</v>
      </c>
      <c r="AK14" s="72">
        <v>0</v>
      </c>
      <c r="AL14" s="72">
        <f t="shared" si="8"/>
        <v>0</v>
      </c>
      <c r="AM14" s="73">
        <v>0</v>
      </c>
      <c r="AN14" s="73">
        <v>1</v>
      </c>
      <c r="AO14" s="78">
        <f t="shared" si="27"/>
        <v>0</v>
      </c>
      <c r="AP14" s="72">
        <v>20</v>
      </c>
      <c r="AQ14" s="72">
        <v>20</v>
      </c>
      <c r="AR14" s="70">
        <f t="shared" si="9"/>
        <v>1</v>
      </c>
      <c r="AS14" s="111">
        <v>9600873.1999999993</v>
      </c>
      <c r="AT14" s="111">
        <v>439999291.92000002</v>
      </c>
      <c r="AU14" s="78">
        <f t="shared" si="10"/>
        <v>2.1820201478291503</v>
      </c>
      <c r="AV14" s="72">
        <v>30</v>
      </c>
      <c r="AW14" s="72">
        <v>20</v>
      </c>
      <c r="AX14" s="70">
        <f t="shared" si="11"/>
        <v>0.66666666666666663</v>
      </c>
      <c r="AY14" s="79">
        <v>2</v>
      </c>
      <c r="AZ14" s="79">
        <v>5074</v>
      </c>
      <c r="BA14" s="83">
        <f t="shared" si="12"/>
        <v>3.9416633819471816E-2</v>
      </c>
      <c r="BB14" s="72">
        <v>30</v>
      </c>
      <c r="BC14" s="72">
        <v>30</v>
      </c>
      <c r="BD14" s="72">
        <f t="shared" si="13"/>
        <v>1</v>
      </c>
      <c r="BE14" s="69">
        <v>16</v>
      </c>
      <c r="BF14" s="80">
        <v>5309</v>
      </c>
      <c r="BG14" s="81">
        <f t="shared" si="14"/>
        <v>0.30137502354492374</v>
      </c>
      <c r="BH14" s="69">
        <v>20</v>
      </c>
      <c r="BI14" s="72">
        <v>20</v>
      </c>
      <c r="BJ14" s="70">
        <v>1</v>
      </c>
      <c r="BK14" s="69">
        <v>0</v>
      </c>
      <c r="BL14" s="69">
        <v>135</v>
      </c>
      <c r="BM14" s="69">
        <f t="shared" si="15"/>
        <v>0</v>
      </c>
      <c r="BN14" s="69">
        <v>40</v>
      </c>
      <c r="BO14" s="72">
        <v>40</v>
      </c>
      <c r="BP14" s="72">
        <f t="shared" si="16"/>
        <v>1</v>
      </c>
      <c r="BQ14" s="69">
        <v>619</v>
      </c>
      <c r="BR14" s="74">
        <v>620</v>
      </c>
      <c r="BS14" s="72">
        <f t="shared" si="17"/>
        <v>99.838709677419359</v>
      </c>
      <c r="BT14" s="69">
        <v>30</v>
      </c>
      <c r="BU14" s="72">
        <v>30</v>
      </c>
      <c r="BV14" s="72">
        <v>1</v>
      </c>
      <c r="BW14" s="69">
        <v>1</v>
      </c>
      <c r="BX14" s="69">
        <v>3123</v>
      </c>
      <c r="BY14" s="81">
        <f t="shared" si="18"/>
        <v>3.2020493115593976E-2</v>
      </c>
      <c r="BZ14" s="69">
        <v>30</v>
      </c>
      <c r="CA14" s="72">
        <v>30</v>
      </c>
      <c r="CB14" s="70">
        <f t="shared" si="19"/>
        <v>1</v>
      </c>
      <c r="CC14" s="69">
        <v>1</v>
      </c>
      <c r="CD14" s="69">
        <v>30</v>
      </c>
      <c r="CE14" s="72">
        <v>20</v>
      </c>
      <c r="CF14" s="70">
        <f t="shared" si="28"/>
        <v>0.66666666666666663</v>
      </c>
      <c r="CG14" s="69">
        <v>50</v>
      </c>
      <c r="CH14" s="69">
        <v>10</v>
      </c>
      <c r="CI14" s="72">
        <v>10</v>
      </c>
      <c r="CJ14" s="72">
        <f t="shared" si="20"/>
        <v>1</v>
      </c>
      <c r="CK14" s="113">
        <v>1</v>
      </c>
      <c r="CL14" s="69">
        <v>20</v>
      </c>
      <c r="CM14" s="72">
        <v>20</v>
      </c>
      <c r="CN14" s="72">
        <f t="shared" si="21"/>
        <v>1</v>
      </c>
      <c r="CO14" s="69"/>
      <c r="CP14" s="69">
        <v>40</v>
      </c>
      <c r="CQ14" s="72"/>
      <c r="CR14" s="72">
        <f t="shared" si="22"/>
        <v>0</v>
      </c>
      <c r="CS14" s="69">
        <v>2</v>
      </c>
      <c r="CT14" s="69">
        <v>20</v>
      </c>
      <c r="CU14" s="72">
        <v>0</v>
      </c>
      <c r="CV14" s="72">
        <f t="shared" si="23"/>
        <v>0</v>
      </c>
      <c r="CW14" s="73">
        <v>0</v>
      </c>
      <c r="CX14" s="74">
        <v>5074</v>
      </c>
      <c r="CY14" s="73">
        <f t="shared" si="33"/>
        <v>0</v>
      </c>
      <c r="CZ14" s="110">
        <v>20</v>
      </c>
      <c r="DA14" s="72">
        <v>20</v>
      </c>
      <c r="DB14" s="72">
        <f t="shared" si="24"/>
        <v>1</v>
      </c>
      <c r="DC14" s="84">
        <f t="shared" si="29"/>
        <v>550</v>
      </c>
      <c r="DD14" s="84">
        <f t="shared" si="30"/>
        <v>427.10924369747897</v>
      </c>
      <c r="DE14" s="85">
        <f t="shared" si="25"/>
        <v>0.77656226126814354</v>
      </c>
      <c r="DI14" s="26"/>
      <c r="DJ14" s="27"/>
      <c r="DK14" s="19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</row>
    <row r="15" spans="1:162" ht="62.25" customHeight="1" x14ac:dyDescent="0.25">
      <c r="A15" s="67" t="s">
        <v>35</v>
      </c>
      <c r="B15" s="116" t="s">
        <v>94</v>
      </c>
      <c r="C15" s="117">
        <v>73</v>
      </c>
      <c r="D15" s="117">
        <v>126</v>
      </c>
      <c r="E15" s="70">
        <f t="shared" si="32"/>
        <v>57.936507936507944</v>
      </c>
      <c r="F15" s="118">
        <v>30</v>
      </c>
      <c r="G15" s="70">
        <f t="shared" si="1"/>
        <v>24.829931972789119</v>
      </c>
      <c r="H15" s="70">
        <f t="shared" si="2"/>
        <v>0.82766439909297063</v>
      </c>
      <c r="I15" s="119">
        <v>3</v>
      </c>
      <c r="J15" s="120">
        <v>6136</v>
      </c>
      <c r="K15" s="83">
        <f t="shared" si="3"/>
        <v>4.8891786179921778E-2</v>
      </c>
      <c r="L15" s="121">
        <v>30</v>
      </c>
      <c r="M15" s="72">
        <v>30</v>
      </c>
      <c r="N15" s="121">
        <v>1</v>
      </c>
      <c r="O15" s="119">
        <v>3</v>
      </c>
      <c r="P15" s="122">
        <v>6136</v>
      </c>
      <c r="Q15" s="81">
        <f t="shared" si="4"/>
        <v>4.8891786179921778E-2</v>
      </c>
      <c r="R15" s="121">
        <v>30</v>
      </c>
      <c r="S15" s="72">
        <v>30</v>
      </c>
      <c r="T15" s="123">
        <f>S15/R15</f>
        <v>1</v>
      </c>
      <c r="U15" s="73">
        <v>0</v>
      </c>
      <c r="V15" s="120">
        <v>5942</v>
      </c>
      <c r="W15" s="72">
        <f t="shared" si="5"/>
        <v>0</v>
      </c>
      <c r="X15" s="121">
        <v>30</v>
      </c>
      <c r="Y15" s="72">
        <v>30</v>
      </c>
      <c r="Z15" s="121">
        <f t="shared" si="0"/>
        <v>1</v>
      </c>
      <c r="AA15" s="69">
        <v>0</v>
      </c>
      <c r="AB15" s="72">
        <v>30</v>
      </c>
      <c r="AC15" s="72">
        <v>30</v>
      </c>
      <c r="AD15" s="72">
        <f t="shared" si="6"/>
        <v>1</v>
      </c>
      <c r="AE15" s="117">
        <v>0</v>
      </c>
      <c r="AF15" s="72">
        <v>30</v>
      </c>
      <c r="AG15" s="72">
        <f t="shared" si="31"/>
        <v>30</v>
      </c>
      <c r="AH15" s="81">
        <f t="shared" si="7"/>
        <v>1</v>
      </c>
      <c r="AI15" s="117">
        <v>10</v>
      </c>
      <c r="AJ15" s="72">
        <v>30</v>
      </c>
      <c r="AK15" s="72">
        <f t="shared" si="26"/>
        <v>0</v>
      </c>
      <c r="AL15" s="72">
        <f t="shared" si="8"/>
        <v>0</v>
      </c>
      <c r="AM15" s="73">
        <v>0</v>
      </c>
      <c r="AN15" s="73">
        <v>4</v>
      </c>
      <c r="AO15" s="78">
        <f t="shared" si="27"/>
        <v>0</v>
      </c>
      <c r="AP15" s="72">
        <v>20</v>
      </c>
      <c r="AQ15" s="72">
        <v>20</v>
      </c>
      <c r="AR15" s="70">
        <f t="shared" si="9"/>
        <v>1</v>
      </c>
      <c r="AS15" s="111">
        <v>4995516.95</v>
      </c>
      <c r="AT15" s="111">
        <v>437804020.56</v>
      </c>
      <c r="AU15" s="78">
        <f t="shared" si="10"/>
        <v>1.1410395326224227</v>
      </c>
      <c r="AV15" s="72">
        <v>30</v>
      </c>
      <c r="AW15" s="72">
        <v>20</v>
      </c>
      <c r="AX15" s="70">
        <f t="shared" si="11"/>
        <v>0.66666666666666663</v>
      </c>
      <c r="AY15" s="79">
        <v>0</v>
      </c>
      <c r="AZ15" s="79">
        <v>5942</v>
      </c>
      <c r="BA15" s="73">
        <f t="shared" si="12"/>
        <v>0</v>
      </c>
      <c r="BB15" s="72">
        <v>30</v>
      </c>
      <c r="BC15" s="72">
        <v>30</v>
      </c>
      <c r="BD15" s="72">
        <f t="shared" si="13"/>
        <v>1</v>
      </c>
      <c r="BE15" s="117">
        <v>5</v>
      </c>
      <c r="BF15" s="124">
        <v>6136</v>
      </c>
      <c r="BG15" s="81">
        <f t="shared" si="14"/>
        <v>8.1486310299869621E-2</v>
      </c>
      <c r="BH15" s="69">
        <v>20</v>
      </c>
      <c r="BI15" s="72">
        <v>20</v>
      </c>
      <c r="BJ15" s="70">
        <v>1</v>
      </c>
      <c r="BK15" s="117">
        <v>0</v>
      </c>
      <c r="BL15" s="117">
        <v>617</v>
      </c>
      <c r="BM15" s="69">
        <f t="shared" si="15"/>
        <v>0</v>
      </c>
      <c r="BN15" s="69">
        <v>40</v>
      </c>
      <c r="BO15" s="72">
        <v>40</v>
      </c>
      <c r="BP15" s="72">
        <f t="shared" si="16"/>
        <v>1</v>
      </c>
      <c r="BQ15" s="117">
        <v>441</v>
      </c>
      <c r="BR15" s="120">
        <v>441</v>
      </c>
      <c r="BS15" s="72">
        <f t="shared" si="17"/>
        <v>100</v>
      </c>
      <c r="BT15" s="69">
        <v>30</v>
      </c>
      <c r="BU15" s="72">
        <v>30</v>
      </c>
      <c r="BV15" s="72">
        <v>1</v>
      </c>
      <c r="BW15" s="117">
        <v>29</v>
      </c>
      <c r="BX15" s="117">
        <v>4049</v>
      </c>
      <c r="BY15" s="81">
        <f t="shared" si="18"/>
        <v>0.7162262286984441</v>
      </c>
      <c r="BZ15" s="69">
        <v>30</v>
      </c>
      <c r="CA15" s="72">
        <v>20</v>
      </c>
      <c r="CB15" s="70">
        <f t="shared" si="19"/>
        <v>0.66666666666666663</v>
      </c>
      <c r="CC15" s="69">
        <v>1</v>
      </c>
      <c r="CD15" s="69">
        <v>30</v>
      </c>
      <c r="CE15" s="72">
        <v>20</v>
      </c>
      <c r="CF15" s="70">
        <f t="shared" si="28"/>
        <v>0.66666666666666663</v>
      </c>
      <c r="CG15" s="123">
        <v>50</v>
      </c>
      <c r="CH15" s="117">
        <v>10</v>
      </c>
      <c r="CI15" s="72">
        <v>10</v>
      </c>
      <c r="CJ15" s="72">
        <f t="shared" si="20"/>
        <v>1</v>
      </c>
      <c r="CK15" s="82">
        <v>0.93799999999999994</v>
      </c>
      <c r="CL15" s="69">
        <v>20</v>
      </c>
      <c r="CM15" s="72">
        <v>20</v>
      </c>
      <c r="CN15" s="72">
        <f t="shared" si="21"/>
        <v>1</v>
      </c>
      <c r="CO15" s="69"/>
      <c r="CP15" s="69">
        <v>40</v>
      </c>
      <c r="CQ15" s="72"/>
      <c r="CR15" s="72">
        <f t="shared" si="22"/>
        <v>0</v>
      </c>
      <c r="CS15" s="117">
        <v>2</v>
      </c>
      <c r="CT15" s="117">
        <v>20</v>
      </c>
      <c r="CU15" s="121">
        <v>0</v>
      </c>
      <c r="CV15" s="72">
        <f t="shared" si="23"/>
        <v>0</v>
      </c>
      <c r="CW15" s="119">
        <v>1</v>
      </c>
      <c r="CX15" s="120">
        <v>5942</v>
      </c>
      <c r="CY15" s="83">
        <f t="shared" si="33"/>
        <v>1.6829350387075059E-2</v>
      </c>
      <c r="CZ15" s="118">
        <v>20</v>
      </c>
      <c r="DA15" s="72">
        <v>20</v>
      </c>
      <c r="DB15" s="72">
        <f t="shared" si="24"/>
        <v>1</v>
      </c>
      <c r="DC15" s="84">
        <f t="shared" si="29"/>
        <v>550</v>
      </c>
      <c r="DD15" s="84">
        <f t="shared" si="30"/>
        <v>424.82993197278915</v>
      </c>
      <c r="DE15" s="85">
        <f t="shared" si="25"/>
        <v>0.77241805813234388</v>
      </c>
      <c r="DF15" s="1"/>
      <c r="DG15" s="1"/>
      <c r="DH15" s="1"/>
      <c r="DI15" s="29"/>
      <c r="DJ15" s="27"/>
      <c r="DK15" s="19"/>
      <c r="DL15" s="28"/>
      <c r="FC15" s="4"/>
      <c r="FD15" s="4"/>
      <c r="FE15" s="4"/>
      <c r="FF15" s="4"/>
    </row>
    <row r="16" spans="1:162" s="3" customFormat="1" ht="60" x14ac:dyDescent="0.25">
      <c r="A16" s="67" t="s">
        <v>35</v>
      </c>
      <c r="B16" s="125" t="s">
        <v>95</v>
      </c>
      <c r="C16" s="69">
        <v>17</v>
      </c>
      <c r="D16" s="69">
        <v>25</v>
      </c>
      <c r="E16" s="70">
        <f t="shared" si="32"/>
        <v>68</v>
      </c>
      <c r="F16" s="110">
        <v>30</v>
      </c>
      <c r="G16" s="70">
        <f t="shared" si="1"/>
        <v>29.142857142857142</v>
      </c>
      <c r="H16" s="70">
        <f t="shared" si="2"/>
        <v>0.97142857142857142</v>
      </c>
      <c r="I16" s="73">
        <v>3</v>
      </c>
      <c r="J16" s="74">
        <v>6454</v>
      </c>
      <c r="K16" s="83">
        <f t="shared" si="3"/>
        <v>4.6482801363495509E-2</v>
      </c>
      <c r="L16" s="72">
        <v>30</v>
      </c>
      <c r="M16" s="72">
        <v>30</v>
      </c>
      <c r="N16" s="72">
        <v>1</v>
      </c>
      <c r="O16" s="73">
        <v>5</v>
      </c>
      <c r="P16" s="75">
        <v>6454</v>
      </c>
      <c r="Q16" s="70">
        <f t="shared" si="4"/>
        <v>7.7471335605825836E-2</v>
      </c>
      <c r="R16" s="72">
        <v>30</v>
      </c>
      <c r="S16" s="72">
        <v>30</v>
      </c>
      <c r="T16" s="70">
        <f>S16/R16</f>
        <v>1</v>
      </c>
      <c r="U16" s="73">
        <v>0</v>
      </c>
      <c r="V16" s="74">
        <v>6390</v>
      </c>
      <c r="W16" s="72">
        <f t="shared" si="5"/>
        <v>0</v>
      </c>
      <c r="X16" s="72">
        <v>30</v>
      </c>
      <c r="Y16" s="72">
        <v>30</v>
      </c>
      <c r="Z16" s="121">
        <f t="shared" si="0"/>
        <v>1</v>
      </c>
      <c r="AA16" s="69">
        <v>0</v>
      </c>
      <c r="AB16" s="72">
        <v>30</v>
      </c>
      <c r="AC16" s="72">
        <v>30</v>
      </c>
      <c r="AD16" s="72">
        <f t="shared" si="6"/>
        <v>1</v>
      </c>
      <c r="AE16" s="110">
        <v>2</v>
      </c>
      <c r="AF16" s="72">
        <v>30</v>
      </c>
      <c r="AG16" s="72">
        <f t="shared" si="31"/>
        <v>24</v>
      </c>
      <c r="AH16" s="81">
        <f t="shared" si="7"/>
        <v>0.8</v>
      </c>
      <c r="AI16" s="110">
        <v>7</v>
      </c>
      <c r="AJ16" s="72">
        <v>30</v>
      </c>
      <c r="AK16" s="72">
        <f t="shared" si="26"/>
        <v>9</v>
      </c>
      <c r="AL16" s="70">
        <f t="shared" si="8"/>
        <v>0.3</v>
      </c>
      <c r="AM16" s="73">
        <v>0</v>
      </c>
      <c r="AN16" s="73">
        <v>0</v>
      </c>
      <c r="AO16" s="78">
        <v>0</v>
      </c>
      <c r="AP16" s="72">
        <v>20</v>
      </c>
      <c r="AQ16" s="72">
        <v>20</v>
      </c>
      <c r="AR16" s="70">
        <f t="shared" si="9"/>
        <v>1</v>
      </c>
      <c r="AS16" s="111">
        <v>5084143.71</v>
      </c>
      <c r="AT16" s="111">
        <v>435447347.5</v>
      </c>
      <c r="AU16" s="78">
        <f t="shared" si="10"/>
        <v>1.1675679595223623</v>
      </c>
      <c r="AV16" s="72">
        <v>30</v>
      </c>
      <c r="AW16" s="72">
        <v>20</v>
      </c>
      <c r="AX16" s="70">
        <f t="shared" si="11"/>
        <v>0.66666666666666663</v>
      </c>
      <c r="AY16" s="79">
        <v>4</v>
      </c>
      <c r="AZ16" s="79">
        <v>6390</v>
      </c>
      <c r="BA16" s="83">
        <f t="shared" si="12"/>
        <v>6.2597809076682318E-2</v>
      </c>
      <c r="BB16" s="72">
        <v>30</v>
      </c>
      <c r="BC16" s="72">
        <v>30</v>
      </c>
      <c r="BD16" s="72">
        <f t="shared" si="13"/>
        <v>1</v>
      </c>
      <c r="BE16" s="110">
        <v>0</v>
      </c>
      <c r="BF16" s="75">
        <v>6454</v>
      </c>
      <c r="BG16" s="70">
        <f t="shared" si="14"/>
        <v>0</v>
      </c>
      <c r="BH16" s="69">
        <v>20</v>
      </c>
      <c r="BI16" s="72">
        <v>20</v>
      </c>
      <c r="BJ16" s="70">
        <v>1</v>
      </c>
      <c r="BK16" s="110">
        <v>0</v>
      </c>
      <c r="BL16" s="110">
        <v>138</v>
      </c>
      <c r="BM16" s="69">
        <f t="shared" si="15"/>
        <v>0</v>
      </c>
      <c r="BN16" s="69">
        <v>40</v>
      </c>
      <c r="BO16" s="72">
        <v>40</v>
      </c>
      <c r="BP16" s="72">
        <f t="shared" si="16"/>
        <v>1</v>
      </c>
      <c r="BQ16" s="110">
        <v>531</v>
      </c>
      <c r="BR16" s="74">
        <v>532</v>
      </c>
      <c r="BS16" s="72">
        <f t="shared" si="17"/>
        <v>99.812030075187977</v>
      </c>
      <c r="BT16" s="69">
        <v>30</v>
      </c>
      <c r="BU16" s="72">
        <v>30</v>
      </c>
      <c r="BV16" s="72">
        <v>1</v>
      </c>
      <c r="BW16" s="110">
        <v>3</v>
      </c>
      <c r="BX16" s="75">
        <v>2637</v>
      </c>
      <c r="BY16" s="81">
        <f t="shared" si="18"/>
        <v>0.11376564277588168</v>
      </c>
      <c r="BZ16" s="69">
        <v>30</v>
      </c>
      <c r="CA16" s="72">
        <v>30</v>
      </c>
      <c r="CB16" s="70">
        <f t="shared" si="19"/>
        <v>1</v>
      </c>
      <c r="CC16" s="69">
        <v>1</v>
      </c>
      <c r="CD16" s="69">
        <v>30</v>
      </c>
      <c r="CE16" s="72">
        <v>20</v>
      </c>
      <c r="CF16" s="70">
        <f t="shared" si="28"/>
        <v>0.66666666666666663</v>
      </c>
      <c r="CG16" s="110">
        <v>0</v>
      </c>
      <c r="CH16" s="69">
        <v>10</v>
      </c>
      <c r="CI16" s="72">
        <v>0</v>
      </c>
      <c r="CJ16" s="72">
        <f t="shared" si="20"/>
        <v>0</v>
      </c>
      <c r="CK16" s="113">
        <v>1</v>
      </c>
      <c r="CL16" s="69">
        <v>20</v>
      </c>
      <c r="CM16" s="72">
        <v>20</v>
      </c>
      <c r="CN16" s="72">
        <f t="shared" si="21"/>
        <v>1</v>
      </c>
      <c r="CO16" s="69"/>
      <c r="CP16" s="69">
        <v>40</v>
      </c>
      <c r="CQ16" s="72"/>
      <c r="CR16" s="72">
        <f t="shared" si="22"/>
        <v>0</v>
      </c>
      <c r="CS16" s="117">
        <v>0</v>
      </c>
      <c r="CT16" s="117">
        <v>20</v>
      </c>
      <c r="CU16" s="121">
        <v>20</v>
      </c>
      <c r="CV16" s="72">
        <f t="shared" si="23"/>
        <v>1</v>
      </c>
      <c r="CW16" s="110">
        <v>0</v>
      </c>
      <c r="CX16" s="74">
        <v>6390</v>
      </c>
      <c r="CY16" s="73">
        <f t="shared" si="33"/>
        <v>0</v>
      </c>
      <c r="CZ16" s="118">
        <v>20</v>
      </c>
      <c r="DA16" s="72">
        <v>20</v>
      </c>
      <c r="DB16" s="72">
        <f t="shared" si="24"/>
        <v>1</v>
      </c>
      <c r="DC16" s="84">
        <f t="shared" si="29"/>
        <v>550</v>
      </c>
      <c r="DD16" s="84">
        <f t="shared" si="30"/>
        <v>452.14285714285711</v>
      </c>
      <c r="DE16" s="85">
        <f t="shared" si="25"/>
        <v>0.82207792207792207</v>
      </c>
    </row>
    <row r="17" spans="1:162" ht="34.5" customHeight="1" x14ac:dyDescent="0.25">
      <c r="A17" s="67" t="s">
        <v>35</v>
      </c>
      <c r="B17" s="126" t="s">
        <v>96</v>
      </c>
      <c r="C17" s="127">
        <v>73</v>
      </c>
      <c r="D17" s="127">
        <v>109</v>
      </c>
      <c r="E17" s="70">
        <f t="shared" si="32"/>
        <v>66.972477064220186</v>
      </c>
      <c r="F17" s="128">
        <f>G6</f>
        <v>22.065063649222065</v>
      </c>
      <c r="G17" s="70">
        <f t="shared" si="1"/>
        <v>21.110742416686907</v>
      </c>
      <c r="H17" s="70">
        <f t="shared" si="2"/>
        <v>0.95674967234600283</v>
      </c>
      <c r="I17" s="129">
        <v>2</v>
      </c>
      <c r="J17" s="130">
        <v>6171</v>
      </c>
      <c r="K17" s="83">
        <f t="shared" si="3"/>
        <v>3.2409658078107279E-2</v>
      </c>
      <c r="L17" s="76">
        <v>30</v>
      </c>
      <c r="M17" s="72">
        <v>30</v>
      </c>
      <c r="N17" s="76">
        <v>1</v>
      </c>
      <c r="O17" s="129">
        <v>4</v>
      </c>
      <c r="P17" s="131">
        <v>6171</v>
      </c>
      <c r="Q17" s="70">
        <f t="shared" si="4"/>
        <v>6.4819316156214557E-2</v>
      </c>
      <c r="R17" s="76">
        <v>30</v>
      </c>
      <c r="S17" s="72">
        <v>30</v>
      </c>
      <c r="T17" s="132">
        <f t="shared" ref="T17:T18" si="34">S17/R17</f>
        <v>1</v>
      </c>
      <c r="U17" s="73">
        <v>0</v>
      </c>
      <c r="V17" s="130">
        <v>5801</v>
      </c>
      <c r="W17" s="72">
        <f t="shared" si="5"/>
        <v>0</v>
      </c>
      <c r="X17" s="76">
        <v>30</v>
      </c>
      <c r="Y17" s="72">
        <v>30</v>
      </c>
      <c r="Z17" s="76">
        <f t="shared" si="0"/>
        <v>1</v>
      </c>
      <c r="AA17" s="69">
        <v>0</v>
      </c>
      <c r="AB17" s="72">
        <v>30</v>
      </c>
      <c r="AC17" s="72">
        <v>30</v>
      </c>
      <c r="AD17" s="72">
        <f t="shared" si="6"/>
        <v>1</v>
      </c>
      <c r="AE17" s="127">
        <v>2</v>
      </c>
      <c r="AF17" s="72">
        <v>30</v>
      </c>
      <c r="AG17" s="72">
        <f t="shared" si="31"/>
        <v>24</v>
      </c>
      <c r="AH17" s="81">
        <f t="shared" si="7"/>
        <v>0.8</v>
      </c>
      <c r="AI17" s="127">
        <v>5</v>
      </c>
      <c r="AJ17" s="72">
        <v>30</v>
      </c>
      <c r="AK17" s="72">
        <f t="shared" si="26"/>
        <v>15</v>
      </c>
      <c r="AL17" s="70">
        <f t="shared" si="8"/>
        <v>0.5</v>
      </c>
      <c r="AM17" s="73">
        <v>0</v>
      </c>
      <c r="AN17" s="73">
        <v>0</v>
      </c>
      <c r="AO17" s="78">
        <v>0</v>
      </c>
      <c r="AP17" s="72">
        <v>20</v>
      </c>
      <c r="AQ17" s="72">
        <v>20</v>
      </c>
      <c r="AR17" s="70">
        <f t="shared" si="9"/>
        <v>1</v>
      </c>
      <c r="AS17" s="111">
        <v>7884295.9199999999</v>
      </c>
      <c r="AT17" s="111">
        <v>523810587.31</v>
      </c>
      <c r="AU17" s="78">
        <f t="shared" si="10"/>
        <v>1.5051807105483226</v>
      </c>
      <c r="AV17" s="72">
        <v>30</v>
      </c>
      <c r="AW17" s="72">
        <v>20</v>
      </c>
      <c r="AX17" s="70">
        <f t="shared" si="11"/>
        <v>0.66666666666666663</v>
      </c>
      <c r="AY17" s="79">
        <v>1</v>
      </c>
      <c r="AZ17" s="79">
        <v>5801</v>
      </c>
      <c r="BA17" s="83">
        <f t="shared" si="12"/>
        <v>1.7238407171177385E-2</v>
      </c>
      <c r="BB17" s="72">
        <v>30</v>
      </c>
      <c r="BC17" s="72">
        <v>30</v>
      </c>
      <c r="BD17" s="72">
        <f t="shared" si="13"/>
        <v>1</v>
      </c>
      <c r="BE17" s="127">
        <v>4</v>
      </c>
      <c r="BF17" s="133">
        <v>6171</v>
      </c>
      <c r="BG17" s="81">
        <f t="shared" si="14"/>
        <v>6.4819316156214557E-2</v>
      </c>
      <c r="BH17" s="69">
        <v>20</v>
      </c>
      <c r="BI17" s="72">
        <v>20</v>
      </c>
      <c r="BJ17" s="70">
        <v>1</v>
      </c>
      <c r="BK17" s="127">
        <v>0</v>
      </c>
      <c r="BL17" s="127">
        <v>671</v>
      </c>
      <c r="BM17" s="69">
        <f t="shared" si="15"/>
        <v>0</v>
      </c>
      <c r="BN17" s="69">
        <v>40</v>
      </c>
      <c r="BO17" s="72">
        <v>40</v>
      </c>
      <c r="BP17" s="72">
        <f t="shared" si="16"/>
        <v>1</v>
      </c>
      <c r="BQ17" s="133">
        <v>2704</v>
      </c>
      <c r="BR17" s="130">
        <v>2709</v>
      </c>
      <c r="BS17" s="72">
        <f t="shared" si="17"/>
        <v>99.815430047988187</v>
      </c>
      <c r="BT17" s="69">
        <v>30</v>
      </c>
      <c r="BU17" s="72">
        <v>30</v>
      </c>
      <c r="BV17" s="72">
        <v>1</v>
      </c>
      <c r="BW17" s="127">
        <v>0</v>
      </c>
      <c r="BX17" s="133">
        <v>2810</v>
      </c>
      <c r="BY17" s="69">
        <f t="shared" si="18"/>
        <v>0</v>
      </c>
      <c r="BZ17" s="69">
        <v>30</v>
      </c>
      <c r="CA17" s="72">
        <v>30</v>
      </c>
      <c r="CB17" s="70">
        <f t="shared" si="19"/>
        <v>1</v>
      </c>
      <c r="CC17" s="127">
        <v>0</v>
      </c>
      <c r="CD17" s="69">
        <v>30</v>
      </c>
      <c r="CE17" s="72">
        <v>30</v>
      </c>
      <c r="CF17" s="70">
        <f t="shared" si="28"/>
        <v>1</v>
      </c>
      <c r="CG17" s="127">
        <v>30</v>
      </c>
      <c r="CH17" s="127">
        <v>10</v>
      </c>
      <c r="CI17" s="76">
        <v>0</v>
      </c>
      <c r="CJ17" s="72">
        <f t="shared" si="20"/>
        <v>0</v>
      </c>
      <c r="CK17" s="113">
        <v>1</v>
      </c>
      <c r="CL17" s="69">
        <v>20</v>
      </c>
      <c r="CM17" s="72">
        <v>20</v>
      </c>
      <c r="CN17" s="72">
        <f t="shared" si="21"/>
        <v>1</v>
      </c>
      <c r="CO17" s="69"/>
      <c r="CP17" s="69">
        <v>40</v>
      </c>
      <c r="CQ17" s="72"/>
      <c r="CR17" s="72">
        <f t="shared" si="22"/>
        <v>0</v>
      </c>
      <c r="CS17" s="117">
        <v>0</v>
      </c>
      <c r="CT17" s="117">
        <v>20</v>
      </c>
      <c r="CU17" s="121">
        <v>20</v>
      </c>
      <c r="CV17" s="72">
        <f t="shared" si="23"/>
        <v>1</v>
      </c>
      <c r="CW17" s="129">
        <v>100</v>
      </c>
      <c r="CX17" s="130">
        <v>5801</v>
      </c>
      <c r="CY17" s="83">
        <f t="shared" si="33"/>
        <v>1.7238407171177381</v>
      </c>
      <c r="CZ17" s="118">
        <v>20</v>
      </c>
      <c r="DA17" s="72">
        <v>20</v>
      </c>
      <c r="DB17" s="72">
        <f t="shared" si="24"/>
        <v>1</v>
      </c>
      <c r="DC17" s="84">
        <f t="shared" si="29"/>
        <v>542.06506364922211</v>
      </c>
      <c r="DD17" s="84">
        <f t="shared" si="30"/>
        <v>460.11074241668689</v>
      </c>
      <c r="DE17" s="85">
        <f t="shared" si="25"/>
        <v>0.84881091454075153</v>
      </c>
      <c r="DF17" s="1"/>
      <c r="DG17" s="1"/>
      <c r="DH17" s="1"/>
      <c r="DI17" s="29"/>
      <c r="DJ17" s="27"/>
      <c r="DK17" s="19"/>
      <c r="DL17" s="28"/>
      <c r="FC17" s="4"/>
      <c r="FD17" s="4"/>
      <c r="FE17" s="4"/>
      <c r="FF17" s="4"/>
    </row>
    <row r="18" spans="1:162" ht="47.25" customHeight="1" x14ac:dyDescent="0.25">
      <c r="A18" s="67" t="s">
        <v>36</v>
      </c>
      <c r="B18" s="68" t="s">
        <v>97</v>
      </c>
      <c r="C18" s="69">
        <v>38</v>
      </c>
      <c r="D18" s="69">
        <v>68</v>
      </c>
      <c r="E18" s="70">
        <f t="shared" si="32"/>
        <v>55.882352941176471</v>
      </c>
      <c r="F18" s="110">
        <v>30</v>
      </c>
      <c r="G18" s="70">
        <f t="shared" si="1"/>
        <v>23.949579831932773</v>
      </c>
      <c r="H18" s="70">
        <f t="shared" si="2"/>
        <v>0.79831932773109249</v>
      </c>
      <c r="I18" s="73">
        <v>0</v>
      </c>
      <c r="J18" s="74">
        <v>2178</v>
      </c>
      <c r="K18" s="74">
        <f t="shared" si="3"/>
        <v>0</v>
      </c>
      <c r="L18" s="72">
        <v>30</v>
      </c>
      <c r="M18" s="72">
        <v>30</v>
      </c>
      <c r="N18" s="72">
        <v>1</v>
      </c>
      <c r="O18" s="73">
        <v>0</v>
      </c>
      <c r="P18" s="75">
        <v>2178</v>
      </c>
      <c r="Q18" s="72">
        <f t="shared" si="4"/>
        <v>0</v>
      </c>
      <c r="R18" s="72">
        <v>30</v>
      </c>
      <c r="S18" s="72">
        <v>30</v>
      </c>
      <c r="T18" s="70">
        <f t="shared" si="34"/>
        <v>1</v>
      </c>
      <c r="U18" s="73">
        <v>0</v>
      </c>
      <c r="V18" s="74">
        <v>2142</v>
      </c>
      <c r="W18" s="72">
        <f t="shared" si="5"/>
        <v>0</v>
      </c>
      <c r="X18" s="72">
        <v>30</v>
      </c>
      <c r="Y18" s="72">
        <v>30</v>
      </c>
      <c r="Z18" s="72">
        <f t="shared" si="0"/>
        <v>1</v>
      </c>
      <c r="AA18" s="69">
        <v>0</v>
      </c>
      <c r="AB18" s="72">
        <v>30</v>
      </c>
      <c r="AC18" s="72">
        <v>30</v>
      </c>
      <c r="AD18" s="72">
        <f t="shared" si="6"/>
        <v>1</v>
      </c>
      <c r="AE18" s="69">
        <v>6</v>
      </c>
      <c r="AF18" s="72">
        <v>30</v>
      </c>
      <c r="AG18" s="72">
        <f t="shared" si="31"/>
        <v>12</v>
      </c>
      <c r="AH18" s="81">
        <f t="shared" si="7"/>
        <v>0.4</v>
      </c>
      <c r="AI18" s="69">
        <v>7</v>
      </c>
      <c r="AJ18" s="72">
        <v>30</v>
      </c>
      <c r="AK18" s="72">
        <f t="shared" si="26"/>
        <v>9</v>
      </c>
      <c r="AL18" s="70">
        <f t="shared" si="8"/>
        <v>0.3</v>
      </c>
      <c r="AM18" s="73">
        <v>1</v>
      </c>
      <c r="AN18" s="73">
        <v>2</v>
      </c>
      <c r="AO18" s="78">
        <f t="shared" si="27"/>
        <v>50</v>
      </c>
      <c r="AP18" s="72">
        <v>20</v>
      </c>
      <c r="AQ18" s="72">
        <v>10</v>
      </c>
      <c r="AR18" s="70">
        <f t="shared" si="9"/>
        <v>0.5</v>
      </c>
      <c r="AS18" s="111">
        <v>1499495.24</v>
      </c>
      <c r="AT18" s="111">
        <v>184124250.96000001</v>
      </c>
      <c r="AU18" s="78">
        <f t="shared" si="10"/>
        <v>0.81439312430699706</v>
      </c>
      <c r="AV18" s="72">
        <v>30</v>
      </c>
      <c r="AW18" s="72">
        <v>20</v>
      </c>
      <c r="AX18" s="70">
        <f t="shared" si="11"/>
        <v>0.66666666666666663</v>
      </c>
      <c r="AY18" s="79">
        <v>1</v>
      </c>
      <c r="AZ18" s="79">
        <v>2142</v>
      </c>
      <c r="BA18" s="83">
        <f t="shared" si="12"/>
        <v>4.6685340802987862E-2</v>
      </c>
      <c r="BB18" s="72">
        <v>30</v>
      </c>
      <c r="BC18" s="72">
        <v>30</v>
      </c>
      <c r="BD18" s="72">
        <f t="shared" si="13"/>
        <v>1</v>
      </c>
      <c r="BE18" s="69">
        <v>8</v>
      </c>
      <c r="BF18" s="80">
        <v>2178</v>
      </c>
      <c r="BG18" s="81">
        <f t="shared" si="14"/>
        <v>0.3673094582185491</v>
      </c>
      <c r="BH18" s="69">
        <v>20</v>
      </c>
      <c r="BI18" s="72">
        <v>20</v>
      </c>
      <c r="BJ18" s="70">
        <v>1</v>
      </c>
      <c r="BK18" s="69">
        <v>0</v>
      </c>
      <c r="BL18" s="69">
        <v>165</v>
      </c>
      <c r="BM18" s="69">
        <f t="shared" si="15"/>
        <v>0</v>
      </c>
      <c r="BN18" s="69">
        <v>40</v>
      </c>
      <c r="BO18" s="72">
        <v>40</v>
      </c>
      <c r="BP18" s="72">
        <f t="shared" si="16"/>
        <v>1</v>
      </c>
      <c r="BQ18" s="80">
        <v>454</v>
      </c>
      <c r="BR18" s="74">
        <v>454</v>
      </c>
      <c r="BS18" s="72">
        <f t="shared" si="17"/>
        <v>100</v>
      </c>
      <c r="BT18" s="69">
        <v>30</v>
      </c>
      <c r="BU18" s="72">
        <v>30</v>
      </c>
      <c r="BV18" s="72">
        <v>1</v>
      </c>
      <c r="BW18" s="69">
        <v>0</v>
      </c>
      <c r="BX18" s="69">
        <v>936</v>
      </c>
      <c r="BY18" s="69">
        <f t="shared" si="18"/>
        <v>0</v>
      </c>
      <c r="BZ18" s="69">
        <v>30</v>
      </c>
      <c r="CA18" s="72">
        <v>30</v>
      </c>
      <c r="CB18" s="70">
        <f t="shared" si="19"/>
        <v>1</v>
      </c>
      <c r="CC18" s="69">
        <v>0</v>
      </c>
      <c r="CD18" s="69">
        <v>30</v>
      </c>
      <c r="CE18" s="72">
        <v>30</v>
      </c>
      <c r="CF18" s="70">
        <f t="shared" si="28"/>
        <v>1</v>
      </c>
      <c r="CG18" s="69">
        <v>0</v>
      </c>
      <c r="CH18" s="69">
        <v>10</v>
      </c>
      <c r="CI18" s="72">
        <v>0</v>
      </c>
      <c r="CJ18" s="72">
        <f t="shared" si="20"/>
        <v>0</v>
      </c>
      <c r="CK18" s="82">
        <v>0.96599999999999997</v>
      </c>
      <c r="CL18" s="69">
        <v>20</v>
      </c>
      <c r="CM18" s="72">
        <v>20</v>
      </c>
      <c r="CN18" s="72">
        <f t="shared" si="21"/>
        <v>1</v>
      </c>
      <c r="CO18" s="69">
        <v>0</v>
      </c>
      <c r="CP18" s="69">
        <v>40</v>
      </c>
      <c r="CQ18" s="72">
        <v>0</v>
      </c>
      <c r="CR18" s="72">
        <f t="shared" si="22"/>
        <v>0</v>
      </c>
      <c r="CS18" s="117">
        <v>0</v>
      </c>
      <c r="CT18" s="117">
        <v>20</v>
      </c>
      <c r="CU18" s="121">
        <v>20</v>
      </c>
      <c r="CV18" s="72">
        <f t="shared" si="23"/>
        <v>1</v>
      </c>
      <c r="CW18" s="73">
        <v>0</v>
      </c>
      <c r="CX18" s="74">
        <v>2142</v>
      </c>
      <c r="CY18" s="73">
        <f t="shared" si="33"/>
        <v>0</v>
      </c>
      <c r="CZ18" s="118">
        <v>20</v>
      </c>
      <c r="DA18" s="72">
        <v>20</v>
      </c>
      <c r="DB18" s="72">
        <f t="shared" si="24"/>
        <v>1</v>
      </c>
      <c r="DC18" s="84">
        <f t="shared" si="29"/>
        <v>550</v>
      </c>
      <c r="DD18" s="84">
        <f t="shared" si="30"/>
        <v>434.94957983193274</v>
      </c>
      <c r="DE18" s="85">
        <f t="shared" si="25"/>
        <v>0.79081741787624138</v>
      </c>
      <c r="DF18" s="1"/>
      <c r="DI18" s="26"/>
      <c r="DJ18" s="27"/>
      <c r="DK18" s="19"/>
      <c r="DL18" s="28"/>
      <c r="FC18" s="4"/>
      <c r="FD18" s="4"/>
      <c r="FE18" s="4"/>
      <c r="FF18" s="4"/>
    </row>
    <row r="19" spans="1:162" ht="63.75" customHeight="1" x14ac:dyDescent="0.25">
      <c r="A19" s="67" t="s">
        <v>36</v>
      </c>
      <c r="B19" s="68" t="s">
        <v>98</v>
      </c>
      <c r="C19" s="69">
        <v>76</v>
      </c>
      <c r="D19" s="69">
        <v>108</v>
      </c>
      <c r="E19" s="70">
        <f t="shared" si="32"/>
        <v>70.370370370370367</v>
      </c>
      <c r="F19" s="110">
        <v>30</v>
      </c>
      <c r="G19" s="70">
        <v>30</v>
      </c>
      <c r="H19" s="70">
        <f t="shared" si="2"/>
        <v>1</v>
      </c>
      <c r="I19" s="73">
        <v>0</v>
      </c>
      <c r="J19" s="74">
        <v>5082</v>
      </c>
      <c r="K19" s="74">
        <f t="shared" si="3"/>
        <v>0</v>
      </c>
      <c r="L19" s="72">
        <v>30</v>
      </c>
      <c r="M19" s="72">
        <v>30</v>
      </c>
      <c r="N19" s="72">
        <v>1</v>
      </c>
      <c r="O19" s="73">
        <v>0</v>
      </c>
      <c r="P19" s="75">
        <v>5082</v>
      </c>
      <c r="Q19" s="72">
        <f t="shared" si="4"/>
        <v>0</v>
      </c>
      <c r="R19" s="72">
        <v>30</v>
      </c>
      <c r="S19" s="72">
        <v>30</v>
      </c>
      <c r="T19" s="70">
        <f>S19/R19</f>
        <v>1</v>
      </c>
      <c r="U19" s="73">
        <v>0</v>
      </c>
      <c r="V19" s="74">
        <v>5111</v>
      </c>
      <c r="W19" s="72">
        <f t="shared" si="5"/>
        <v>0</v>
      </c>
      <c r="X19" s="72">
        <v>30</v>
      </c>
      <c r="Y19" s="72">
        <v>30</v>
      </c>
      <c r="Z19" s="72">
        <f t="shared" si="0"/>
        <v>1</v>
      </c>
      <c r="AA19" s="69">
        <v>0</v>
      </c>
      <c r="AB19" s="72">
        <v>30</v>
      </c>
      <c r="AC19" s="72">
        <v>30</v>
      </c>
      <c r="AD19" s="72">
        <f t="shared" si="6"/>
        <v>1</v>
      </c>
      <c r="AE19" s="69">
        <v>1</v>
      </c>
      <c r="AF19" s="72">
        <v>30</v>
      </c>
      <c r="AG19" s="72">
        <f t="shared" si="31"/>
        <v>27</v>
      </c>
      <c r="AH19" s="81">
        <f t="shared" si="7"/>
        <v>0.9</v>
      </c>
      <c r="AI19" s="69">
        <v>22</v>
      </c>
      <c r="AJ19" s="72">
        <v>30</v>
      </c>
      <c r="AK19" s="72">
        <v>0</v>
      </c>
      <c r="AL19" s="72">
        <f t="shared" si="8"/>
        <v>0</v>
      </c>
      <c r="AM19" s="73">
        <v>1</v>
      </c>
      <c r="AN19" s="73">
        <v>3</v>
      </c>
      <c r="AO19" s="78">
        <f t="shared" si="27"/>
        <v>33.333333333333329</v>
      </c>
      <c r="AP19" s="72">
        <v>20</v>
      </c>
      <c r="AQ19" s="72">
        <v>15</v>
      </c>
      <c r="AR19" s="70">
        <f t="shared" si="9"/>
        <v>0.75</v>
      </c>
      <c r="AS19" s="111">
        <v>3871819.18</v>
      </c>
      <c r="AT19" s="111">
        <v>404492908.82999998</v>
      </c>
      <c r="AU19" s="78">
        <f t="shared" si="10"/>
        <v>0.95720322791301282</v>
      </c>
      <c r="AV19" s="72">
        <v>30</v>
      </c>
      <c r="AW19" s="72">
        <v>20</v>
      </c>
      <c r="AX19" s="70">
        <f t="shared" si="11"/>
        <v>0.66666666666666663</v>
      </c>
      <c r="AY19" s="79">
        <v>0</v>
      </c>
      <c r="AZ19" s="79">
        <v>5111</v>
      </c>
      <c r="BA19" s="73">
        <f t="shared" si="12"/>
        <v>0</v>
      </c>
      <c r="BB19" s="72">
        <v>30</v>
      </c>
      <c r="BC19" s="72">
        <v>30</v>
      </c>
      <c r="BD19" s="72">
        <f t="shared" si="13"/>
        <v>1</v>
      </c>
      <c r="BE19" s="69">
        <v>4</v>
      </c>
      <c r="BF19" s="80">
        <v>5082</v>
      </c>
      <c r="BG19" s="81">
        <f t="shared" si="14"/>
        <v>7.8709169618260522E-2</v>
      </c>
      <c r="BH19" s="69">
        <v>20</v>
      </c>
      <c r="BI19" s="72">
        <v>20</v>
      </c>
      <c r="BJ19" s="70">
        <v>1</v>
      </c>
      <c r="BK19" s="69">
        <v>1</v>
      </c>
      <c r="BL19" s="69">
        <v>691</v>
      </c>
      <c r="BM19" s="81">
        <f t="shared" si="15"/>
        <v>0.14471780028943559</v>
      </c>
      <c r="BN19" s="69">
        <v>40</v>
      </c>
      <c r="BO19" s="72">
        <v>40</v>
      </c>
      <c r="BP19" s="72">
        <f t="shared" si="16"/>
        <v>1</v>
      </c>
      <c r="BQ19" s="80">
        <v>1492</v>
      </c>
      <c r="BR19" s="74">
        <v>1496</v>
      </c>
      <c r="BS19" s="72">
        <f t="shared" si="17"/>
        <v>99.732620320855617</v>
      </c>
      <c r="BT19" s="69">
        <v>30</v>
      </c>
      <c r="BU19" s="72">
        <v>30</v>
      </c>
      <c r="BV19" s="72">
        <v>1</v>
      </c>
      <c r="BW19" s="69">
        <v>0</v>
      </c>
      <c r="BX19" s="80">
        <v>2242</v>
      </c>
      <c r="BY19" s="69">
        <f t="shared" si="18"/>
        <v>0</v>
      </c>
      <c r="BZ19" s="69">
        <v>30</v>
      </c>
      <c r="CA19" s="72">
        <v>30</v>
      </c>
      <c r="CB19" s="70">
        <f t="shared" si="19"/>
        <v>1</v>
      </c>
      <c r="CC19" s="69">
        <v>0</v>
      </c>
      <c r="CD19" s="69">
        <v>30</v>
      </c>
      <c r="CE19" s="72">
        <v>30</v>
      </c>
      <c r="CF19" s="70">
        <f t="shared" si="28"/>
        <v>1</v>
      </c>
      <c r="CG19" s="69">
        <v>100</v>
      </c>
      <c r="CH19" s="69">
        <v>10</v>
      </c>
      <c r="CI19" s="72">
        <v>10</v>
      </c>
      <c r="CJ19" s="72">
        <f t="shared" si="20"/>
        <v>1</v>
      </c>
      <c r="CK19" s="82">
        <v>1</v>
      </c>
      <c r="CL19" s="69">
        <v>20</v>
      </c>
      <c r="CM19" s="72">
        <v>20</v>
      </c>
      <c r="CN19" s="72">
        <f t="shared" si="21"/>
        <v>1</v>
      </c>
      <c r="CO19" s="69"/>
      <c r="CP19" s="69">
        <v>40</v>
      </c>
      <c r="CQ19" s="72"/>
      <c r="CR19" s="72">
        <f t="shared" si="22"/>
        <v>0</v>
      </c>
      <c r="CS19" s="117">
        <v>0</v>
      </c>
      <c r="CT19" s="117">
        <v>20</v>
      </c>
      <c r="CU19" s="121">
        <v>20</v>
      </c>
      <c r="CV19" s="72">
        <f t="shared" si="23"/>
        <v>1</v>
      </c>
      <c r="CW19" s="73">
        <v>0</v>
      </c>
      <c r="CX19" s="74">
        <v>5111</v>
      </c>
      <c r="CY19" s="73">
        <f t="shared" si="33"/>
        <v>0</v>
      </c>
      <c r="CZ19" s="118">
        <v>20</v>
      </c>
      <c r="DA19" s="72">
        <v>20</v>
      </c>
      <c r="DB19" s="72">
        <f t="shared" si="24"/>
        <v>1</v>
      </c>
      <c r="DC19" s="84">
        <f t="shared" si="29"/>
        <v>550</v>
      </c>
      <c r="DD19" s="84">
        <f t="shared" si="30"/>
        <v>462</v>
      </c>
      <c r="DE19" s="85">
        <f t="shared" si="25"/>
        <v>0.84</v>
      </c>
      <c r="DF19" s="1"/>
      <c r="DI19" s="26"/>
      <c r="DJ19" s="27"/>
      <c r="DK19" s="19"/>
      <c r="DL19" s="28"/>
      <c r="FC19" s="4"/>
      <c r="FD19" s="4"/>
      <c r="FE19" s="4"/>
      <c r="FF19" s="4"/>
    </row>
    <row r="20" spans="1:162" ht="79.5" customHeight="1" x14ac:dyDescent="0.25">
      <c r="A20" s="134" t="s">
        <v>37</v>
      </c>
      <c r="B20" s="68" t="s">
        <v>99</v>
      </c>
      <c r="C20" s="69">
        <v>0</v>
      </c>
      <c r="D20" s="69">
        <v>0</v>
      </c>
      <c r="E20" s="70">
        <v>0</v>
      </c>
      <c r="F20" s="110">
        <v>30</v>
      </c>
      <c r="G20" s="70">
        <f t="shared" si="1"/>
        <v>0</v>
      </c>
      <c r="H20" s="70">
        <f t="shared" si="2"/>
        <v>0</v>
      </c>
      <c r="I20" s="73">
        <v>4</v>
      </c>
      <c r="J20" s="74">
        <v>3335</v>
      </c>
      <c r="K20" s="83">
        <f t="shared" si="3"/>
        <v>0.11994002998500748</v>
      </c>
      <c r="L20" s="72">
        <v>30</v>
      </c>
      <c r="M20" s="72">
        <v>30</v>
      </c>
      <c r="N20" s="72">
        <v>1</v>
      </c>
      <c r="O20" s="73">
        <v>8</v>
      </c>
      <c r="P20" s="75">
        <v>3335</v>
      </c>
      <c r="Q20" s="70">
        <f t="shared" si="4"/>
        <v>0.23988005997001496</v>
      </c>
      <c r="R20" s="72">
        <v>30</v>
      </c>
      <c r="S20" s="72">
        <v>30</v>
      </c>
      <c r="T20" s="70">
        <f>S20/R20</f>
        <v>1</v>
      </c>
      <c r="U20" s="73">
        <v>0</v>
      </c>
      <c r="V20" s="74">
        <v>2929</v>
      </c>
      <c r="W20" s="72">
        <f t="shared" si="5"/>
        <v>0</v>
      </c>
      <c r="X20" s="72">
        <v>30</v>
      </c>
      <c r="Y20" s="72">
        <v>30</v>
      </c>
      <c r="Z20" s="72">
        <v>1</v>
      </c>
      <c r="AA20" s="69">
        <v>0</v>
      </c>
      <c r="AB20" s="72">
        <v>30</v>
      </c>
      <c r="AC20" s="72">
        <v>30</v>
      </c>
      <c r="AD20" s="72">
        <f t="shared" si="6"/>
        <v>1</v>
      </c>
      <c r="AE20" s="69">
        <v>0</v>
      </c>
      <c r="AF20" s="72">
        <v>30</v>
      </c>
      <c r="AG20" s="72">
        <f t="shared" si="31"/>
        <v>30</v>
      </c>
      <c r="AH20" s="81">
        <f t="shared" si="7"/>
        <v>1</v>
      </c>
      <c r="AI20" s="72">
        <v>3</v>
      </c>
      <c r="AJ20" s="72">
        <v>30</v>
      </c>
      <c r="AK20" s="72">
        <f t="shared" si="26"/>
        <v>21</v>
      </c>
      <c r="AL20" s="72">
        <f t="shared" si="8"/>
        <v>0.7</v>
      </c>
      <c r="AM20" s="73">
        <v>0</v>
      </c>
      <c r="AN20" s="73">
        <v>0</v>
      </c>
      <c r="AO20" s="78">
        <v>0</v>
      </c>
      <c r="AP20" s="72">
        <v>20</v>
      </c>
      <c r="AQ20" s="72">
        <v>20</v>
      </c>
      <c r="AR20" s="70">
        <f t="shared" si="9"/>
        <v>1</v>
      </c>
      <c r="AS20" s="111">
        <v>3282654.19</v>
      </c>
      <c r="AT20" s="111">
        <v>293369322.89999998</v>
      </c>
      <c r="AU20" s="78">
        <f t="shared" si="10"/>
        <v>1.118949369876328</v>
      </c>
      <c r="AV20" s="72">
        <v>30</v>
      </c>
      <c r="AW20" s="72">
        <v>20</v>
      </c>
      <c r="AX20" s="70">
        <f t="shared" si="11"/>
        <v>0.66666666666666663</v>
      </c>
      <c r="AY20" s="79">
        <v>6</v>
      </c>
      <c r="AZ20" s="79">
        <v>2929</v>
      </c>
      <c r="BA20" s="78">
        <f t="shared" si="12"/>
        <v>0.20484807101399793</v>
      </c>
      <c r="BB20" s="72">
        <v>30</v>
      </c>
      <c r="BC20" s="72">
        <v>30</v>
      </c>
      <c r="BD20" s="72">
        <f t="shared" si="13"/>
        <v>1</v>
      </c>
      <c r="BE20" s="69">
        <v>0</v>
      </c>
      <c r="BF20" s="80">
        <v>3335</v>
      </c>
      <c r="BG20" s="70">
        <f t="shared" si="14"/>
        <v>0</v>
      </c>
      <c r="BH20" s="69">
        <v>20</v>
      </c>
      <c r="BI20" s="72">
        <v>20</v>
      </c>
      <c r="BJ20" s="70">
        <v>1</v>
      </c>
      <c r="BK20" s="69">
        <v>0</v>
      </c>
      <c r="BL20" s="69">
        <v>735</v>
      </c>
      <c r="BM20" s="69">
        <f t="shared" si="15"/>
        <v>0</v>
      </c>
      <c r="BN20" s="69">
        <v>40</v>
      </c>
      <c r="BO20" s="72">
        <v>40</v>
      </c>
      <c r="BP20" s="72">
        <f t="shared" si="16"/>
        <v>1</v>
      </c>
      <c r="BQ20" s="69">
        <v>433</v>
      </c>
      <c r="BR20" s="74">
        <v>433</v>
      </c>
      <c r="BS20" s="72">
        <f t="shared" si="17"/>
        <v>100</v>
      </c>
      <c r="BT20" s="69">
        <v>30</v>
      </c>
      <c r="BU20" s="72">
        <v>30</v>
      </c>
      <c r="BV20" s="72">
        <v>1</v>
      </c>
      <c r="BW20" s="69">
        <v>0</v>
      </c>
      <c r="BX20" s="80">
        <v>1950</v>
      </c>
      <c r="BY20" s="69">
        <f t="shared" si="18"/>
        <v>0</v>
      </c>
      <c r="BZ20" s="69">
        <v>30</v>
      </c>
      <c r="CA20" s="72">
        <v>30</v>
      </c>
      <c r="CB20" s="70">
        <f t="shared" si="19"/>
        <v>1</v>
      </c>
      <c r="CC20" s="69">
        <v>0</v>
      </c>
      <c r="CD20" s="69">
        <v>30</v>
      </c>
      <c r="CE20" s="72">
        <v>30</v>
      </c>
      <c r="CF20" s="70">
        <f t="shared" si="28"/>
        <v>1</v>
      </c>
      <c r="CG20" s="69">
        <v>0</v>
      </c>
      <c r="CH20" s="69">
        <v>10</v>
      </c>
      <c r="CI20" s="72">
        <v>0</v>
      </c>
      <c r="CJ20" s="72">
        <f t="shared" si="20"/>
        <v>0</v>
      </c>
      <c r="CK20" s="82">
        <v>0.96599999999999997</v>
      </c>
      <c r="CL20" s="69">
        <v>20</v>
      </c>
      <c r="CM20" s="72">
        <v>20</v>
      </c>
      <c r="CN20" s="72">
        <f t="shared" si="21"/>
        <v>1</v>
      </c>
      <c r="CO20" s="69">
        <v>0</v>
      </c>
      <c r="CP20" s="69">
        <v>40</v>
      </c>
      <c r="CQ20" s="72">
        <v>0</v>
      </c>
      <c r="CR20" s="72">
        <f t="shared" si="22"/>
        <v>0</v>
      </c>
      <c r="CS20" s="117">
        <v>0</v>
      </c>
      <c r="CT20" s="117">
        <v>20</v>
      </c>
      <c r="CU20" s="121">
        <v>20</v>
      </c>
      <c r="CV20" s="72">
        <f t="shared" si="23"/>
        <v>1</v>
      </c>
      <c r="CW20" s="73">
        <v>0</v>
      </c>
      <c r="CX20" s="74">
        <v>2929</v>
      </c>
      <c r="CY20" s="73">
        <f t="shared" si="33"/>
        <v>0</v>
      </c>
      <c r="CZ20" s="118">
        <v>20</v>
      </c>
      <c r="DA20" s="72">
        <v>20</v>
      </c>
      <c r="DB20" s="72">
        <f t="shared" si="24"/>
        <v>1</v>
      </c>
      <c r="DC20" s="84">
        <f t="shared" si="29"/>
        <v>550</v>
      </c>
      <c r="DD20" s="84">
        <f t="shared" si="30"/>
        <v>451</v>
      </c>
      <c r="DE20" s="85">
        <f t="shared" si="25"/>
        <v>0.82</v>
      </c>
      <c r="DF20" s="1"/>
      <c r="DI20" s="26"/>
      <c r="DJ20" s="27"/>
      <c r="DK20" s="19"/>
      <c r="DL20" s="28"/>
      <c r="FC20" s="4"/>
      <c r="FD20" s="4"/>
      <c r="FE20" s="4"/>
      <c r="FF20" s="4"/>
    </row>
    <row r="21" spans="1:162" s="35" customFormat="1" ht="51.75" customHeight="1" x14ac:dyDescent="0.25">
      <c r="A21" s="135" t="s">
        <v>38</v>
      </c>
      <c r="B21" s="68" t="s">
        <v>100</v>
      </c>
      <c r="C21" s="115">
        <v>36</v>
      </c>
      <c r="D21" s="115">
        <v>99</v>
      </c>
      <c r="E21" s="70">
        <f t="shared" si="32"/>
        <v>36.363636363636367</v>
      </c>
      <c r="F21" s="136">
        <v>30</v>
      </c>
      <c r="G21" s="70">
        <f t="shared" si="1"/>
        <v>15.584415584415586</v>
      </c>
      <c r="H21" s="70">
        <f t="shared" si="2"/>
        <v>0.51948051948051954</v>
      </c>
      <c r="I21" s="129">
        <v>0</v>
      </c>
      <c r="J21" s="130">
        <v>5794</v>
      </c>
      <c r="K21" s="74">
        <f t="shared" si="3"/>
        <v>0</v>
      </c>
      <c r="L21" s="72">
        <v>30</v>
      </c>
      <c r="M21" s="72">
        <v>30</v>
      </c>
      <c r="N21" s="76">
        <v>1</v>
      </c>
      <c r="O21" s="129">
        <v>0</v>
      </c>
      <c r="P21" s="131">
        <v>5794</v>
      </c>
      <c r="Q21" s="72">
        <f t="shared" si="4"/>
        <v>0</v>
      </c>
      <c r="R21" s="72">
        <v>30</v>
      </c>
      <c r="S21" s="72">
        <v>30</v>
      </c>
      <c r="T21" s="132">
        <f>S21/R21</f>
        <v>1</v>
      </c>
      <c r="U21" s="73">
        <v>0</v>
      </c>
      <c r="V21" s="130">
        <v>5931</v>
      </c>
      <c r="W21" s="72">
        <f t="shared" si="5"/>
        <v>0</v>
      </c>
      <c r="X21" s="72">
        <v>30</v>
      </c>
      <c r="Y21" s="72">
        <v>30</v>
      </c>
      <c r="Z21" s="72">
        <v>1</v>
      </c>
      <c r="AA21" s="69">
        <v>0</v>
      </c>
      <c r="AB21" s="72">
        <v>30</v>
      </c>
      <c r="AC21" s="72">
        <v>30</v>
      </c>
      <c r="AD21" s="72">
        <f t="shared" si="6"/>
        <v>1</v>
      </c>
      <c r="AE21" s="69">
        <v>4</v>
      </c>
      <c r="AF21" s="72">
        <v>30</v>
      </c>
      <c r="AG21" s="72">
        <f t="shared" si="31"/>
        <v>18</v>
      </c>
      <c r="AH21" s="81">
        <f t="shared" si="7"/>
        <v>0.6</v>
      </c>
      <c r="AI21" s="72">
        <v>18</v>
      </c>
      <c r="AJ21" s="72">
        <v>30</v>
      </c>
      <c r="AK21" s="72">
        <v>0</v>
      </c>
      <c r="AL21" s="72">
        <f t="shared" si="8"/>
        <v>0</v>
      </c>
      <c r="AM21" s="73">
        <v>0</v>
      </c>
      <c r="AN21" s="73">
        <v>0</v>
      </c>
      <c r="AO21" s="78">
        <v>0</v>
      </c>
      <c r="AP21" s="72">
        <v>20</v>
      </c>
      <c r="AQ21" s="72">
        <v>20</v>
      </c>
      <c r="AR21" s="70">
        <f t="shared" si="9"/>
        <v>1</v>
      </c>
      <c r="AS21" s="111">
        <v>1609070.38</v>
      </c>
      <c r="AT21" s="111">
        <v>455449993.31999999</v>
      </c>
      <c r="AU21" s="78">
        <f t="shared" si="10"/>
        <v>0.35329243684266876</v>
      </c>
      <c r="AV21" s="72">
        <v>30</v>
      </c>
      <c r="AW21" s="72">
        <v>30</v>
      </c>
      <c r="AX21" s="70">
        <f t="shared" si="11"/>
        <v>1</v>
      </c>
      <c r="AY21" s="79">
        <v>1</v>
      </c>
      <c r="AZ21" s="79">
        <v>5931</v>
      </c>
      <c r="BA21" s="83">
        <f t="shared" si="12"/>
        <v>1.6860563142808968E-2</v>
      </c>
      <c r="BB21" s="72">
        <v>30</v>
      </c>
      <c r="BC21" s="72">
        <v>30</v>
      </c>
      <c r="BD21" s="72">
        <f t="shared" si="13"/>
        <v>1</v>
      </c>
      <c r="BE21" s="69">
        <v>0</v>
      </c>
      <c r="BF21" s="80">
        <v>5794</v>
      </c>
      <c r="BG21" s="70">
        <f t="shared" si="14"/>
        <v>0</v>
      </c>
      <c r="BH21" s="69">
        <v>20</v>
      </c>
      <c r="BI21" s="72">
        <v>20</v>
      </c>
      <c r="BJ21" s="70">
        <v>1</v>
      </c>
      <c r="BK21" s="69"/>
      <c r="BL21" s="69"/>
      <c r="BM21" s="69">
        <v>0</v>
      </c>
      <c r="BN21" s="69">
        <v>40</v>
      </c>
      <c r="BO21" s="72">
        <v>40</v>
      </c>
      <c r="BP21" s="72">
        <f t="shared" si="16"/>
        <v>1</v>
      </c>
      <c r="BQ21" s="69">
        <v>12</v>
      </c>
      <c r="BR21" s="130">
        <v>12</v>
      </c>
      <c r="BS21" s="72">
        <f t="shared" si="17"/>
        <v>100</v>
      </c>
      <c r="BT21" s="69">
        <v>30</v>
      </c>
      <c r="BU21" s="72">
        <v>30</v>
      </c>
      <c r="BV21" s="72">
        <v>1</v>
      </c>
      <c r="BW21" s="69">
        <v>1</v>
      </c>
      <c r="BX21" s="80">
        <v>4203</v>
      </c>
      <c r="BY21" s="81">
        <f t="shared" si="18"/>
        <v>2.3792529145848205E-2</v>
      </c>
      <c r="BZ21" s="69">
        <v>30</v>
      </c>
      <c r="CA21" s="72">
        <v>30</v>
      </c>
      <c r="CB21" s="70">
        <f t="shared" si="19"/>
        <v>1</v>
      </c>
      <c r="CC21" s="69">
        <v>1</v>
      </c>
      <c r="CD21" s="69">
        <v>30</v>
      </c>
      <c r="CE21" s="72">
        <v>20</v>
      </c>
      <c r="CF21" s="70">
        <f t="shared" si="28"/>
        <v>0.66666666666666663</v>
      </c>
      <c r="CG21" s="69">
        <v>100</v>
      </c>
      <c r="CH21" s="69">
        <v>10</v>
      </c>
      <c r="CI21" s="72">
        <v>10</v>
      </c>
      <c r="CJ21" s="72">
        <f t="shared" si="20"/>
        <v>1</v>
      </c>
      <c r="CK21" s="82">
        <v>0.78600000000000003</v>
      </c>
      <c r="CL21" s="69">
        <v>20</v>
      </c>
      <c r="CM21" s="72">
        <v>20</v>
      </c>
      <c r="CN21" s="72">
        <f t="shared" si="21"/>
        <v>1</v>
      </c>
      <c r="CO21" s="69"/>
      <c r="CP21" s="69">
        <v>40</v>
      </c>
      <c r="CQ21" s="72"/>
      <c r="CR21" s="72">
        <f t="shared" si="22"/>
        <v>0</v>
      </c>
      <c r="CS21" s="117">
        <v>0</v>
      </c>
      <c r="CT21" s="69">
        <v>20</v>
      </c>
      <c r="CU21" s="121">
        <v>20</v>
      </c>
      <c r="CV21" s="72">
        <f t="shared" si="23"/>
        <v>1</v>
      </c>
      <c r="CW21" s="73">
        <v>0</v>
      </c>
      <c r="CX21" s="130">
        <v>5931</v>
      </c>
      <c r="CY21" s="73">
        <f t="shared" si="33"/>
        <v>0</v>
      </c>
      <c r="CZ21" s="110">
        <v>20</v>
      </c>
      <c r="DA21" s="72">
        <v>20</v>
      </c>
      <c r="DB21" s="72">
        <f t="shared" si="24"/>
        <v>1</v>
      </c>
      <c r="DC21" s="84">
        <f t="shared" si="29"/>
        <v>550</v>
      </c>
      <c r="DD21" s="84">
        <f t="shared" si="30"/>
        <v>443.58441558441558</v>
      </c>
      <c r="DE21" s="85">
        <f t="shared" si="25"/>
        <v>0.80651711924439196</v>
      </c>
      <c r="DI21" s="36"/>
      <c r="DJ21" s="37"/>
      <c r="DK21" s="2"/>
    </row>
    <row r="22" spans="1:162" s="35" customFormat="1" ht="64.5" customHeight="1" x14ac:dyDescent="0.25">
      <c r="A22" s="135" t="s">
        <v>38</v>
      </c>
      <c r="B22" s="68" t="s">
        <v>101</v>
      </c>
      <c r="C22" s="69">
        <v>41</v>
      </c>
      <c r="D22" s="69">
        <v>112</v>
      </c>
      <c r="E22" s="70">
        <f t="shared" si="32"/>
        <v>36.607142857142854</v>
      </c>
      <c r="F22" s="136">
        <v>30</v>
      </c>
      <c r="G22" s="70">
        <f t="shared" si="1"/>
        <v>15.68877551020408</v>
      </c>
      <c r="H22" s="70">
        <f t="shared" si="2"/>
        <v>0.52295918367346927</v>
      </c>
      <c r="I22" s="129">
        <v>0</v>
      </c>
      <c r="J22" s="130">
        <v>7013</v>
      </c>
      <c r="K22" s="74">
        <f t="shared" si="3"/>
        <v>0</v>
      </c>
      <c r="L22" s="72">
        <v>30</v>
      </c>
      <c r="M22" s="72">
        <v>30</v>
      </c>
      <c r="N22" s="76">
        <v>1</v>
      </c>
      <c r="O22" s="129">
        <v>0</v>
      </c>
      <c r="P22" s="131">
        <v>7013</v>
      </c>
      <c r="Q22" s="72">
        <f t="shared" si="4"/>
        <v>0</v>
      </c>
      <c r="R22" s="72">
        <v>30</v>
      </c>
      <c r="S22" s="72">
        <v>30</v>
      </c>
      <c r="T22" s="132">
        <f t="shared" ref="T22:T23" si="35">S22/R22</f>
        <v>1</v>
      </c>
      <c r="U22" s="73">
        <v>0</v>
      </c>
      <c r="V22" s="130">
        <v>7082</v>
      </c>
      <c r="W22" s="72">
        <f t="shared" si="5"/>
        <v>0</v>
      </c>
      <c r="X22" s="72">
        <v>30</v>
      </c>
      <c r="Y22" s="72">
        <v>30</v>
      </c>
      <c r="Z22" s="72">
        <v>1</v>
      </c>
      <c r="AA22" s="69">
        <v>0</v>
      </c>
      <c r="AB22" s="72">
        <v>30</v>
      </c>
      <c r="AC22" s="72">
        <v>30</v>
      </c>
      <c r="AD22" s="72">
        <f t="shared" si="6"/>
        <v>1</v>
      </c>
      <c r="AE22" s="69">
        <v>3</v>
      </c>
      <c r="AF22" s="72">
        <v>30</v>
      </c>
      <c r="AG22" s="72">
        <f t="shared" si="31"/>
        <v>21</v>
      </c>
      <c r="AH22" s="81">
        <f t="shared" si="7"/>
        <v>0.7</v>
      </c>
      <c r="AI22" s="72">
        <v>6</v>
      </c>
      <c r="AJ22" s="72">
        <v>30</v>
      </c>
      <c r="AK22" s="72">
        <f t="shared" si="26"/>
        <v>12</v>
      </c>
      <c r="AL22" s="72">
        <f t="shared" si="8"/>
        <v>0.4</v>
      </c>
      <c r="AM22" s="73">
        <v>0</v>
      </c>
      <c r="AN22" s="73">
        <v>0</v>
      </c>
      <c r="AO22" s="78">
        <v>0</v>
      </c>
      <c r="AP22" s="72">
        <v>20</v>
      </c>
      <c r="AQ22" s="72">
        <v>20</v>
      </c>
      <c r="AR22" s="70">
        <f t="shared" si="9"/>
        <v>1</v>
      </c>
      <c r="AS22" s="111">
        <v>4241778.5599999996</v>
      </c>
      <c r="AT22" s="111">
        <v>631965602.04999995</v>
      </c>
      <c r="AU22" s="78">
        <f t="shared" si="10"/>
        <v>0.67120402538371027</v>
      </c>
      <c r="AV22" s="72">
        <v>30</v>
      </c>
      <c r="AW22" s="72">
        <v>20</v>
      </c>
      <c r="AX22" s="70">
        <f t="shared" si="11"/>
        <v>0.66666666666666663</v>
      </c>
      <c r="AY22" s="79">
        <v>0</v>
      </c>
      <c r="AZ22" s="79">
        <v>7082</v>
      </c>
      <c r="BA22" s="73">
        <f t="shared" si="12"/>
        <v>0</v>
      </c>
      <c r="BB22" s="72">
        <v>30</v>
      </c>
      <c r="BC22" s="72">
        <v>30</v>
      </c>
      <c r="BD22" s="72">
        <f t="shared" si="13"/>
        <v>1</v>
      </c>
      <c r="BE22" s="69">
        <v>0</v>
      </c>
      <c r="BF22" s="80">
        <v>7013</v>
      </c>
      <c r="BG22" s="70">
        <f t="shared" si="14"/>
        <v>0</v>
      </c>
      <c r="BH22" s="69">
        <v>20</v>
      </c>
      <c r="BI22" s="72">
        <v>20</v>
      </c>
      <c r="BJ22" s="70">
        <v>1</v>
      </c>
      <c r="BK22" s="69">
        <v>0</v>
      </c>
      <c r="BL22" s="69">
        <v>1</v>
      </c>
      <c r="BM22" s="69">
        <f t="shared" si="15"/>
        <v>0</v>
      </c>
      <c r="BN22" s="69">
        <v>40</v>
      </c>
      <c r="BO22" s="72">
        <v>40</v>
      </c>
      <c r="BP22" s="72">
        <f t="shared" si="16"/>
        <v>1</v>
      </c>
      <c r="BQ22" s="80">
        <v>205</v>
      </c>
      <c r="BR22" s="130">
        <v>205</v>
      </c>
      <c r="BS22" s="72">
        <f t="shared" si="17"/>
        <v>100</v>
      </c>
      <c r="BT22" s="69">
        <v>30</v>
      </c>
      <c r="BU22" s="72">
        <v>30</v>
      </c>
      <c r="BV22" s="72">
        <v>1</v>
      </c>
      <c r="BW22" s="69">
        <v>1</v>
      </c>
      <c r="BX22" s="80">
        <v>5828</v>
      </c>
      <c r="BY22" s="81">
        <f t="shared" si="18"/>
        <v>1.7158544955387784E-2</v>
      </c>
      <c r="BZ22" s="69">
        <v>30</v>
      </c>
      <c r="CA22" s="72">
        <v>30</v>
      </c>
      <c r="CB22" s="70">
        <f t="shared" si="19"/>
        <v>1</v>
      </c>
      <c r="CC22" s="69">
        <v>0</v>
      </c>
      <c r="CD22" s="69">
        <v>30</v>
      </c>
      <c r="CE22" s="72">
        <v>30</v>
      </c>
      <c r="CF22" s="70">
        <f t="shared" si="28"/>
        <v>1</v>
      </c>
      <c r="CG22" s="69">
        <v>60</v>
      </c>
      <c r="CH22" s="69">
        <v>10</v>
      </c>
      <c r="CI22" s="72">
        <v>10</v>
      </c>
      <c r="CJ22" s="72">
        <f t="shared" si="20"/>
        <v>1</v>
      </c>
      <c r="CK22" s="82">
        <v>0.80200000000000005</v>
      </c>
      <c r="CL22" s="69">
        <v>20</v>
      </c>
      <c r="CM22" s="72">
        <v>20</v>
      </c>
      <c r="CN22" s="72">
        <f t="shared" si="21"/>
        <v>1</v>
      </c>
      <c r="CO22" s="69"/>
      <c r="CP22" s="69">
        <v>40</v>
      </c>
      <c r="CQ22" s="72"/>
      <c r="CR22" s="72">
        <f t="shared" si="22"/>
        <v>0</v>
      </c>
      <c r="CS22" s="69">
        <v>0</v>
      </c>
      <c r="CT22" s="69">
        <v>20</v>
      </c>
      <c r="CU22" s="72">
        <v>20</v>
      </c>
      <c r="CV22" s="72">
        <f t="shared" si="23"/>
        <v>1</v>
      </c>
      <c r="CW22" s="73">
        <v>0</v>
      </c>
      <c r="CX22" s="130">
        <v>7082</v>
      </c>
      <c r="CY22" s="73">
        <f t="shared" si="33"/>
        <v>0</v>
      </c>
      <c r="CZ22" s="110">
        <v>20</v>
      </c>
      <c r="DA22" s="72">
        <v>20</v>
      </c>
      <c r="DB22" s="72">
        <f t="shared" si="24"/>
        <v>1</v>
      </c>
      <c r="DC22" s="84">
        <f t="shared" si="29"/>
        <v>550</v>
      </c>
      <c r="DD22" s="84">
        <f t="shared" si="30"/>
        <v>458.6887755102041</v>
      </c>
      <c r="DE22" s="85">
        <f t="shared" si="25"/>
        <v>0.83397959183673476</v>
      </c>
      <c r="DI22" s="36"/>
      <c r="DJ22" s="37"/>
      <c r="DK22" s="2"/>
    </row>
    <row r="23" spans="1:162" ht="78" customHeight="1" x14ac:dyDescent="0.25">
      <c r="A23" s="67" t="s">
        <v>39</v>
      </c>
      <c r="B23" s="68" t="s">
        <v>102</v>
      </c>
      <c r="C23" s="69">
        <v>72</v>
      </c>
      <c r="D23" s="69">
        <v>121</v>
      </c>
      <c r="E23" s="70">
        <f t="shared" si="32"/>
        <v>59.504132231404959</v>
      </c>
      <c r="F23" s="136">
        <v>30</v>
      </c>
      <c r="G23" s="70">
        <f t="shared" si="1"/>
        <v>25.501770956316413</v>
      </c>
      <c r="H23" s="70">
        <f t="shared" si="2"/>
        <v>0.85005903187721377</v>
      </c>
      <c r="I23" s="73">
        <v>0</v>
      </c>
      <c r="J23" s="74">
        <v>6073</v>
      </c>
      <c r="K23" s="74">
        <f t="shared" si="3"/>
        <v>0</v>
      </c>
      <c r="L23" s="72">
        <v>30</v>
      </c>
      <c r="M23" s="72">
        <v>30</v>
      </c>
      <c r="N23" s="72">
        <v>1</v>
      </c>
      <c r="O23" s="73">
        <v>1</v>
      </c>
      <c r="P23" s="75">
        <v>6073</v>
      </c>
      <c r="Q23" s="81">
        <f t="shared" si="4"/>
        <v>1.6466326362588508E-2</v>
      </c>
      <c r="R23" s="72">
        <v>30</v>
      </c>
      <c r="S23" s="72">
        <v>30</v>
      </c>
      <c r="T23" s="132">
        <f t="shared" si="35"/>
        <v>1</v>
      </c>
      <c r="U23" s="73">
        <v>0</v>
      </c>
      <c r="V23" s="74">
        <v>6217</v>
      </c>
      <c r="W23" s="72">
        <f t="shared" si="5"/>
        <v>0</v>
      </c>
      <c r="X23" s="72">
        <v>30</v>
      </c>
      <c r="Y23" s="72">
        <v>30</v>
      </c>
      <c r="Z23" s="76">
        <f>Y23/X23</f>
        <v>1</v>
      </c>
      <c r="AA23" s="69">
        <v>0</v>
      </c>
      <c r="AB23" s="72">
        <v>30</v>
      </c>
      <c r="AC23" s="72">
        <v>30</v>
      </c>
      <c r="AD23" s="72">
        <f t="shared" si="6"/>
        <v>1</v>
      </c>
      <c r="AE23" s="127">
        <v>0</v>
      </c>
      <c r="AF23" s="72">
        <v>30</v>
      </c>
      <c r="AG23" s="72">
        <f t="shared" si="31"/>
        <v>30</v>
      </c>
      <c r="AH23" s="81">
        <f t="shared" si="7"/>
        <v>1</v>
      </c>
      <c r="AI23" s="76">
        <v>24</v>
      </c>
      <c r="AJ23" s="72">
        <v>30</v>
      </c>
      <c r="AK23" s="72">
        <v>0</v>
      </c>
      <c r="AL23" s="72">
        <f t="shared" si="8"/>
        <v>0</v>
      </c>
      <c r="AM23" s="73">
        <v>0</v>
      </c>
      <c r="AN23" s="73">
        <v>0</v>
      </c>
      <c r="AO23" s="78">
        <v>0</v>
      </c>
      <c r="AP23" s="72">
        <v>20</v>
      </c>
      <c r="AQ23" s="72">
        <v>20</v>
      </c>
      <c r="AR23" s="70">
        <f t="shared" si="9"/>
        <v>1</v>
      </c>
      <c r="AS23" s="111">
        <v>4042338.74</v>
      </c>
      <c r="AT23" s="111">
        <v>508101891.19999999</v>
      </c>
      <c r="AU23" s="78">
        <f t="shared" si="10"/>
        <v>0.79557640111377737</v>
      </c>
      <c r="AV23" s="72">
        <v>30</v>
      </c>
      <c r="AW23" s="72">
        <v>20</v>
      </c>
      <c r="AX23" s="70">
        <f t="shared" si="11"/>
        <v>0.66666666666666663</v>
      </c>
      <c r="AY23" s="79">
        <v>7</v>
      </c>
      <c r="AZ23" s="79">
        <v>6217</v>
      </c>
      <c r="BA23" s="78">
        <f t="shared" si="12"/>
        <v>0.11259449895447966</v>
      </c>
      <c r="BB23" s="72">
        <v>30</v>
      </c>
      <c r="BC23" s="72">
        <v>30</v>
      </c>
      <c r="BD23" s="72">
        <f t="shared" si="13"/>
        <v>1</v>
      </c>
      <c r="BE23" s="127">
        <v>6</v>
      </c>
      <c r="BF23" s="133">
        <v>6073</v>
      </c>
      <c r="BG23" s="81">
        <f t="shared" si="14"/>
        <v>9.8797958175531025E-2</v>
      </c>
      <c r="BH23" s="69">
        <v>20</v>
      </c>
      <c r="BI23" s="72">
        <v>20</v>
      </c>
      <c r="BJ23" s="70">
        <v>1</v>
      </c>
      <c r="BK23" s="127">
        <v>0</v>
      </c>
      <c r="BL23" s="127">
        <v>523</v>
      </c>
      <c r="BM23" s="69">
        <f t="shared" si="15"/>
        <v>0</v>
      </c>
      <c r="BN23" s="69">
        <v>40</v>
      </c>
      <c r="BO23" s="72">
        <v>40</v>
      </c>
      <c r="BP23" s="72">
        <f t="shared" si="16"/>
        <v>1</v>
      </c>
      <c r="BQ23" s="133">
        <v>402</v>
      </c>
      <c r="BR23" s="74">
        <v>402</v>
      </c>
      <c r="BS23" s="72">
        <f t="shared" si="17"/>
        <v>100</v>
      </c>
      <c r="BT23" s="69">
        <v>30</v>
      </c>
      <c r="BU23" s="72">
        <v>30</v>
      </c>
      <c r="BV23" s="72">
        <v>1</v>
      </c>
      <c r="BW23" s="127">
        <v>0</v>
      </c>
      <c r="BX23" s="133">
        <v>2389</v>
      </c>
      <c r="BY23" s="69">
        <f t="shared" si="18"/>
        <v>0</v>
      </c>
      <c r="BZ23" s="69">
        <v>30</v>
      </c>
      <c r="CA23" s="72">
        <v>30</v>
      </c>
      <c r="CB23" s="70">
        <f t="shared" si="19"/>
        <v>1</v>
      </c>
      <c r="CC23" s="127">
        <v>1</v>
      </c>
      <c r="CD23" s="69">
        <v>30</v>
      </c>
      <c r="CE23" s="72">
        <v>20</v>
      </c>
      <c r="CF23" s="70">
        <f t="shared" si="28"/>
        <v>0.66666666666666663</v>
      </c>
      <c r="CG23" s="127">
        <v>0</v>
      </c>
      <c r="CH23" s="127">
        <v>10</v>
      </c>
      <c r="CI23" s="72">
        <v>0</v>
      </c>
      <c r="CJ23" s="72">
        <f t="shared" si="20"/>
        <v>0</v>
      </c>
      <c r="CK23" s="82">
        <v>0.99199999999999999</v>
      </c>
      <c r="CL23" s="69">
        <v>20</v>
      </c>
      <c r="CM23" s="72">
        <v>20</v>
      </c>
      <c r="CN23" s="72">
        <f t="shared" si="21"/>
        <v>1</v>
      </c>
      <c r="CO23" s="127">
        <v>0</v>
      </c>
      <c r="CP23" s="69">
        <v>40</v>
      </c>
      <c r="CQ23" s="76">
        <v>0</v>
      </c>
      <c r="CR23" s="72">
        <f t="shared" si="22"/>
        <v>0</v>
      </c>
      <c r="CS23" s="127">
        <v>1</v>
      </c>
      <c r="CT23" s="69">
        <v>20</v>
      </c>
      <c r="CU23" s="76">
        <v>0</v>
      </c>
      <c r="CV23" s="72">
        <f t="shared" si="23"/>
        <v>0</v>
      </c>
      <c r="CW23" s="73">
        <v>1</v>
      </c>
      <c r="CX23" s="74">
        <v>6217</v>
      </c>
      <c r="CY23" s="83">
        <f t="shared" si="33"/>
        <v>1.6084928422068524E-2</v>
      </c>
      <c r="CZ23" s="110">
        <v>20</v>
      </c>
      <c r="DA23" s="72">
        <v>20</v>
      </c>
      <c r="DB23" s="72">
        <f t="shared" si="24"/>
        <v>1</v>
      </c>
      <c r="DC23" s="84">
        <f t="shared" si="29"/>
        <v>550</v>
      </c>
      <c r="DD23" s="84">
        <f t="shared" si="30"/>
        <v>425.50177095631642</v>
      </c>
      <c r="DE23" s="85">
        <f t="shared" si="25"/>
        <v>0.77363958355693896</v>
      </c>
      <c r="DF23" s="1"/>
      <c r="DI23" s="26"/>
      <c r="DJ23" s="27"/>
      <c r="DK23" s="19"/>
      <c r="DL23" s="28"/>
      <c r="FC23" s="4"/>
      <c r="FD23" s="4"/>
      <c r="FE23" s="4"/>
      <c r="FF23" s="4"/>
    </row>
    <row r="24" spans="1:162" ht="77.25" customHeight="1" x14ac:dyDescent="0.25">
      <c r="A24" s="67" t="s">
        <v>40</v>
      </c>
      <c r="B24" s="68" t="s">
        <v>103</v>
      </c>
      <c r="C24" s="69">
        <v>114</v>
      </c>
      <c r="D24" s="69">
        <v>222</v>
      </c>
      <c r="E24" s="70">
        <f t="shared" si="32"/>
        <v>51.351351351351347</v>
      </c>
      <c r="F24" s="136">
        <v>30</v>
      </c>
      <c r="G24" s="70">
        <f t="shared" si="1"/>
        <v>22.007722007722005</v>
      </c>
      <c r="H24" s="70">
        <f t="shared" si="2"/>
        <v>0.73359073359073357</v>
      </c>
      <c r="I24" s="73">
        <v>4</v>
      </c>
      <c r="J24" s="74">
        <v>9503</v>
      </c>
      <c r="K24" s="83">
        <f t="shared" si="3"/>
        <v>4.2091970956540034E-2</v>
      </c>
      <c r="L24" s="72">
        <v>30</v>
      </c>
      <c r="M24" s="72">
        <v>30</v>
      </c>
      <c r="N24" s="72">
        <v>1</v>
      </c>
      <c r="O24" s="73">
        <v>36</v>
      </c>
      <c r="P24" s="75">
        <v>9503</v>
      </c>
      <c r="Q24" s="70">
        <f t="shared" si="4"/>
        <v>0.37882773860886032</v>
      </c>
      <c r="R24" s="72">
        <v>30</v>
      </c>
      <c r="S24" s="72">
        <v>30</v>
      </c>
      <c r="T24" s="70">
        <v>1</v>
      </c>
      <c r="U24" s="73">
        <v>0</v>
      </c>
      <c r="V24" s="74">
        <v>9601</v>
      </c>
      <c r="W24" s="72">
        <f t="shared" si="5"/>
        <v>0</v>
      </c>
      <c r="X24" s="72">
        <v>30</v>
      </c>
      <c r="Y24" s="72">
        <v>30</v>
      </c>
      <c r="Z24" s="72">
        <f>Y24/X24</f>
        <v>1</v>
      </c>
      <c r="AA24" s="69">
        <v>0</v>
      </c>
      <c r="AB24" s="72">
        <v>30</v>
      </c>
      <c r="AC24" s="72">
        <v>30</v>
      </c>
      <c r="AD24" s="72">
        <f t="shared" si="6"/>
        <v>1</v>
      </c>
      <c r="AE24" s="69">
        <v>4</v>
      </c>
      <c r="AF24" s="72">
        <v>30</v>
      </c>
      <c r="AG24" s="72">
        <f t="shared" si="31"/>
        <v>18</v>
      </c>
      <c r="AH24" s="81">
        <f t="shared" si="7"/>
        <v>0.6</v>
      </c>
      <c r="AI24" s="72">
        <v>55</v>
      </c>
      <c r="AJ24" s="72">
        <v>30</v>
      </c>
      <c r="AK24" s="72">
        <v>0</v>
      </c>
      <c r="AL24" s="72">
        <f t="shared" si="8"/>
        <v>0</v>
      </c>
      <c r="AM24" s="73">
        <v>2</v>
      </c>
      <c r="AN24" s="73">
        <v>12</v>
      </c>
      <c r="AO24" s="78">
        <f t="shared" si="27"/>
        <v>16.666666666666664</v>
      </c>
      <c r="AP24" s="72">
        <v>20</v>
      </c>
      <c r="AQ24" s="72">
        <v>15</v>
      </c>
      <c r="AR24" s="70">
        <f t="shared" si="9"/>
        <v>0.75</v>
      </c>
      <c r="AS24" s="111">
        <v>20776746.399999999</v>
      </c>
      <c r="AT24" s="111">
        <v>736094918.42999995</v>
      </c>
      <c r="AU24" s="78">
        <f t="shared" si="10"/>
        <v>2.8225634873712</v>
      </c>
      <c r="AV24" s="72">
        <v>30</v>
      </c>
      <c r="AW24" s="72">
        <v>20</v>
      </c>
      <c r="AX24" s="70">
        <f t="shared" si="11"/>
        <v>0.66666666666666663</v>
      </c>
      <c r="AY24" s="79">
        <v>1</v>
      </c>
      <c r="AZ24" s="79">
        <v>9601</v>
      </c>
      <c r="BA24" s="73">
        <f t="shared" si="12"/>
        <v>1.0415581710238516E-2</v>
      </c>
      <c r="BB24" s="72">
        <v>30</v>
      </c>
      <c r="BC24" s="72">
        <v>30</v>
      </c>
      <c r="BD24" s="72">
        <f t="shared" si="13"/>
        <v>1</v>
      </c>
      <c r="BE24" s="69">
        <v>13</v>
      </c>
      <c r="BF24" s="80">
        <v>9503</v>
      </c>
      <c r="BG24" s="81">
        <f t="shared" si="14"/>
        <v>0.13679890560875513</v>
      </c>
      <c r="BH24" s="69">
        <v>20</v>
      </c>
      <c r="BI24" s="72">
        <v>20</v>
      </c>
      <c r="BJ24" s="70">
        <v>1</v>
      </c>
      <c r="BK24" s="69">
        <v>0</v>
      </c>
      <c r="BL24" s="69">
        <v>359</v>
      </c>
      <c r="BM24" s="69">
        <f t="shared" si="15"/>
        <v>0</v>
      </c>
      <c r="BN24" s="69">
        <v>40</v>
      </c>
      <c r="BO24" s="72">
        <v>40</v>
      </c>
      <c r="BP24" s="72">
        <f t="shared" si="16"/>
        <v>1</v>
      </c>
      <c r="BQ24" s="80">
        <v>2454</v>
      </c>
      <c r="BR24" s="74">
        <v>2455</v>
      </c>
      <c r="BS24" s="72">
        <f t="shared" si="17"/>
        <v>99.959266802443992</v>
      </c>
      <c r="BT24" s="69">
        <v>30</v>
      </c>
      <c r="BU24" s="72">
        <v>30</v>
      </c>
      <c r="BV24" s="72">
        <v>1</v>
      </c>
      <c r="BW24" s="69">
        <v>14</v>
      </c>
      <c r="BX24" s="80">
        <v>8610</v>
      </c>
      <c r="BY24" s="81">
        <f t="shared" si="18"/>
        <v>0.16260162601626016</v>
      </c>
      <c r="BZ24" s="69">
        <v>30</v>
      </c>
      <c r="CA24" s="72">
        <v>30</v>
      </c>
      <c r="CB24" s="70">
        <f t="shared" si="19"/>
        <v>1</v>
      </c>
      <c r="CC24" s="69">
        <v>0</v>
      </c>
      <c r="CD24" s="69">
        <v>30</v>
      </c>
      <c r="CE24" s="72">
        <v>30</v>
      </c>
      <c r="CF24" s="70">
        <f t="shared" si="28"/>
        <v>1</v>
      </c>
      <c r="CG24" s="69">
        <v>50</v>
      </c>
      <c r="CH24" s="69">
        <v>10</v>
      </c>
      <c r="CI24" s="72">
        <v>10</v>
      </c>
      <c r="CJ24" s="72">
        <f t="shared" si="20"/>
        <v>1</v>
      </c>
      <c r="CK24" s="82">
        <v>0.77500000000000002</v>
      </c>
      <c r="CL24" s="69">
        <v>20</v>
      </c>
      <c r="CM24" s="72">
        <v>20</v>
      </c>
      <c r="CN24" s="72">
        <f t="shared" si="21"/>
        <v>1</v>
      </c>
      <c r="CO24" s="127" t="s">
        <v>125</v>
      </c>
      <c r="CP24" s="69">
        <v>40</v>
      </c>
      <c r="CQ24" s="76">
        <v>0</v>
      </c>
      <c r="CR24" s="72">
        <f t="shared" si="22"/>
        <v>0</v>
      </c>
      <c r="CS24" s="69">
        <v>0</v>
      </c>
      <c r="CT24" s="69">
        <v>20</v>
      </c>
      <c r="CU24" s="72">
        <v>20</v>
      </c>
      <c r="CV24" s="72">
        <f t="shared" si="23"/>
        <v>1</v>
      </c>
      <c r="CW24" s="73">
        <v>200</v>
      </c>
      <c r="CX24" s="74">
        <v>9601</v>
      </c>
      <c r="CY24" s="83">
        <f t="shared" si="33"/>
        <v>2.0831163420477035</v>
      </c>
      <c r="CZ24" s="110">
        <v>20</v>
      </c>
      <c r="DA24" s="72">
        <v>20</v>
      </c>
      <c r="DB24" s="72">
        <f t="shared" si="24"/>
        <v>1</v>
      </c>
      <c r="DC24" s="84">
        <f t="shared" si="29"/>
        <v>550</v>
      </c>
      <c r="DD24" s="84">
        <f t="shared" si="30"/>
        <v>445.00772200772201</v>
      </c>
      <c r="DE24" s="85">
        <f t="shared" si="25"/>
        <v>0.80910494910494912</v>
      </c>
      <c r="DF24" s="1"/>
      <c r="DG24" s="1"/>
      <c r="DH24" s="1"/>
      <c r="DI24" s="29"/>
      <c r="DJ24" s="27"/>
      <c r="DK24" s="19"/>
      <c r="DL24" s="28"/>
      <c r="FC24" s="4"/>
      <c r="FD24" s="4"/>
      <c r="FE24" s="4"/>
      <c r="FF24" s="4"/>
    </row>
    <row r="25" spans="1:162" ht="76.5" customHeight="1" x14ac:dyDescent="0.25">
      <c r="A25" s="67" t="s">
        <v>41</v>
      </c>
      <c r="B25" s="68" t="s">
        <v>104</v>
      </c>
      <c r="C25" s="69">
        <v>73</v>
      </c>
      <c r="D25" s="69">
        <v>132</v>
      </c>
      <c r="E25" s="72">
        <f t="shared" si="32"/>
        <v>55.303030303030297</v>
      </c>
      <c r="F25" s="110">
        <v>30</v>
      </c>
      <c r="G25" s="70">
        <f t="shared" si="1"/>
        <v>23.7012987012987</v>
      </c>
      <c r="H25" s="70">
        <f t="shared" si="2"/>
        <v>0.79004329004328999</v>
      </c>
      <c r="I25" s="73">
        <v>1</v>
      </c>
      <c r="J25" s="74">
        <v>8274</v>
      </c>
      <c r="K25" s="83">
        <f t="shared" si="3"/>
        <v>1.2086052695189751E-2</v>
      </c>
      <c r="L25" s="72">
        <v>30</v>
      </c>
      <c r="M25" s="72">
        <v>30</v>
      </c>
      <c r="N25" s="72">
        <v>1</v>
      </c>
      <c r="O25" s="73">
        <v>0</v>
      </c>
      <c r="P25" s="75">
        <v>8274</v>
      </c>
      <c r="Q25" s="72">
        <f t="shared" si="4"/>
        <v>0</v>
      </c>
      <c r="R25" s="72">
        <v>30</v>
      </c>
      <c r="S25" s="72">
        <v>30</v>
      </c>
      <c r="T25" s="70">
        <f>S25/R25</f>
        <v>1</v>
      </c>
      <c r="U25" s="73">
        <v>0</v>
      </c>
      <c r="V25" s="74">
        <v>8032</v>
      </c>
      <c r="W25" s="72">
        <f t="shared" si="5"/>
        <v>0</v>
      </c>
      <c r="X25" s="72">
        <v>30</v>
      </c>
      <c r="Y25" s="72">
        <v>30</v>
      </c>
      <c r="Z25" s="72">
        <f>Y25/X25</f>
        <v>1</v>
      </c>
      <c r="AA25" s="69">
        <v>0</v>
      </c>
      <c r="AB25" s="72">
        <v>30</v>
      </c>
      <c r="AC25" s="72">
        <v>30</v>
      </c>
      <c r="AD25" s="72">
        <f t="shared" si="6"/>
        <v>1</v>
      </c>
      <c r="AE25" s="69">
        <v>4</v>
      </c>
      <c r="AF25" s="72">
        <v>30</v>
      </c>
      <c r="AG25" s="72">
        <f t="shared" si="31"/>
        <v>18</v>
      </c>
      <c r="AH25" s="81">
        <f t="shared" si="7"/>
        <v>0.6</v>
      </c>
      <c r="AI25" s="72">
        <v>15</v>
      </c>
      <c r="AJ25" s="72">
        <v>30</v>
      </c>
      <c r="AK25" s="72">
        <v>0</v>
      </c>
      <c r="AL25" s="72">
        <f t="shared" si="8"/>
        <v>0</v>
      </c>
      <c r="AM25" s="73">
        <v>0</v>
      </c>
      <c r="AN25" s="73">
        <v>0</v>
      </c>
      <c r="AO25" s="78">
        <v>0</v>
      </c>
      <c r="AP25" s="72">
        <v>20</v>
      </c>
      <c r="AQ25" s="72">
        <v>20</v>
      </c>
      <c r="AR25" s="70">
        <f t="shared" si="9"/>
        <v>1</v>
      </c>
      <c r="AS25" s="111">
        <v>7517563.3200000003</v>
      </c>
      <c r="AT25" s="111">
        <v>634779878.02999997</v>
      </c>
      <c r="AU25" s="78">
        <f t="shared" si="10"/>
        <v>1.1842787681503535</v>
      </c>
      <c r="AV25" s="72">
        <v>30</v>
      </c>
      <c r="AW25" s="72">
        <v>20</v>
      </c>
      <c r="AX25" s="70">
        <f t="shared" si="11"/>
        <v>0.66666666666666663</v>
      </c>
      <c r="AY25" s="79">
        <v>1</v>
      </c>
      <c r="AZ25" s="79">
        <v>8032</v>
      </c>
      <c r="BA25" s="83">
        <f t="shared" si="12"/>
        <v>1.245019920318725E-2</v>
      </c>
      <c r="BB25" s="72">
        <v>30</v>
      </c>
      <c r="BC25" s="72">
        <v>30</v>
      </c>
      <c r="BD25" s="72">
        <f t="shared" si="13"/>
        <v>1</v>
      </c>
      <c r="BE25" s="69">
        <v>0</v>
      </c>
      <c r="BF25" s="80">
        <v>8274</v>
      </c>
      <c r="BG25" s="72">
        <f t="shared" si="14"/>
        <v>0</v>
      </c>
      <c r="BH25" s="69">
        <v>20</v>
      </c>
      <c r="BI25" s="72">
        <v>20</v>
      </c>
      <c r="BJ25" s="70">
        <v>1</v>
      </c>
      <c r="BK25" s="69">
        <v>0</v>
      </c>
      <c r="BL25" s="69">
        <v>77</v>
      </c>
      <c r="BM25" s="69">
        <f t="shared" si="15"/>
        <v>0</v>
      </c>
      <c r="BN25" s="69">
        <v>40</v>
      </c>
      <c r="BO25" s="72">
        <v>40</v>
      </c>
      <c r="BP25" s="72">
        <f t="shared" si="16"/>
        <v>1</v>
      </c>
      <c r="BQ25" s="80">
        <v>117</v>
      </c>
      <c r="BR25" s="74">
        <v>117</v>
      </c>
      <c r="BS25" s="72">
        <f t="shared" si="17"/>
        <v>100</v>
      </c>
      <c r="BT25" s="69">
        <v>30</v>
      </c>
      <c r="BU25" s="72">
        <v>30</v>
      </c>
      <c r="BV25" s="72">
        <v>1</v>
      </c>
      <c r="BW25" s="69">
        <v>42</v>
      </c>
      <c r="BX25" s="80">
        <v>5560</v>
      </c>
      <c r="BY25" s="81">
        <f t="shared" si="18"/>
        <v>0.75539568345323738</v>
      </c>
      <c r="BZ25" s="69">
        <v>30</v>
      </c>
      <c r="CA25" s="72">
        <v>20</v>
      </c>
      <c r="CB25" s="70">
        <f t="shared" si="19"/>
        <v>0.66666666666666663</v>
      </c>
      <c r="CC25" s="69">
        <v>0</v>
      </c>
      <c r="CD25" s="69">
        <v>30</v>
      </c>
      <c r="CE25" s="72">
        <v>30</v>
      </c>
      <c r="CF25" s="70">
        <f t="shared" si="28"/>
        <v>1</v>
      </c>
      <c r="CG25" s="69">
        <v>100</v>
      </c>
      <c r="CH25" s="69">
        <v>10</v>
      </c>
      <c r="CI25" s="72">
        <v>10</v>
      </c>
      <c r="CJ25" s="72">
        <f t="shared" si="20"/>
        <v>1</v>
      </c>
      <c r="CK25" s="82">
        <v>0.40100000000000002</v>
      </c>
      <c r="CL25" s="69">
        <v>20</v>
      </c>
      <c r="CM25" s="72">
        <v>20</v>
      </c>
      <c r="CN25" s="72">
        <f t="shared" si="21"/>
        <v>1</v>
      </c>
      <c r="CO25" s="69" t="s">
        <v>128</v>
      </c>
      <c r="CP25" s="69">
        <v>40</v>
      </c>
      <c r="CQ25" s="72">
        <v>20</v>
      </c>
      <c r="CR25" s="72">
        <f t="shared" si="22"/>
        <v>0.5</v>
      </c>
      <c r="CS25" s="69">
        <v>0</v>
      </c>
      <c r="CT25" s="69">
        <v>20</v>
      </c>
      <c r="CU25" s="72">
        <v>20</v>
      </c>
      <c r="CV25" s="72">
        <f t="shared" si="23"/>
        <v>1</v>
      </c>
      <c r="CW25" s="73">
        <v>200</v>
      </c>
      <c r="CX25" s="74">
        <v>8032</v>
      </c>
      <c r="CY25" s="83">
        <f t="shared" si="33"/>
        <v>2.4900398406374502</v>
      </c>
      <c r="CZ25" s="110">
        <v>20</v>
      </c>
      <c r="DA25" s="72">
        <v>20</v>
      </c>
      <c r="DB25" s="72">
        <f t="shared" si="24"/>
        <v>1</v>
      </c>
      <c r="DC25" s="84">
        <f t="shared" si="29"/>
        <v>550</v>
      </c>
      <c r="DD25" s="84">
        <f t="shared" si="30"/>
        <v>461.7012987012987</v>
      </c>
      <c r="DE25" s="85">
        <f t="shared" si="25"/>
        <v>0.83945690672963402</v>
      </c>
      <c r="DF25" s="1"/>
      <c r="DG25" s="1"/>
      <c r="DH25" s="1"/>
      <c r="DI25" s="29"/>
      <c r="DJ25" s="27"/>
      <c r="DK25" s="19"/>
      <c r="DL25" s="28"/>
      <c r="FC25" s="4"/>
      <c r="FD25" s="4"/>
      <c r="FE25" s="4"/>
      <c r="FF25" s="4"/>
    </row>
    <row r="26" spans="1:162" ht="80.25" customHeight="1" x14ac:dyDescent="0.25">
      <c r="A26" s="67" t="s">
        <v>41</v>
      </c>
      <c r="B26" s="68" t="s">
        <v>105</v>
      </c>
      <c r="C26" s="69">
        <v>85</v>
      </c>
      <c r="D26" s="69">
        <v>152</v>
      </c>
      <c r="E26" s="70">
        <f t="shared" si="32"/>
        <v>55.921052631578952</v>
      </c>
      <c r="F26" s="110">
        <v>30</v>
      </c>
      <c r="G26" s="70">
        <f t="shared" si="1"/>
        <v>23.966165413533837</v>
      </c>
      <c r="H26" s="70">
        <f t="shared" si="2"/>
        <v>0.79887218045112784</v>
      </c>
      <c r="I26" s="73">
        <v>0</v>
      </c>
      <c r="J26" s="74">
        <v>7962</v>
      </c>
      <c r="K26" s="74">
        <f t="shared" si="3"/>
        <v>0</v>
      </c>
      <c r="L26" s="72">
        <v>30</v>
      </c>
      <c r="M26" s="72">
        <v>30</v>
      </c>
      <c r="N26" s="72">
        <v>1</v>
      </c>
      <c r="O26" s="73">
        <v>0</v>
      </c>
      <c r="P26" s="75">
        <v>7962</v>
      </c>
      <c r="Q26" s="72">
        <f t="shared" si="4"/>
        <v>0</v>
      </c>
      <c r="R26" s="72">
        <v>30</v>
      </c>
      <c r="S26" s="72">
        <v>30</v>
      </c>
      <c r="T26" s="70">
        <v>1</v>
      </c>
      <c r="U26" s="73">
        <v>0</v>
      </c>
      <c r="V26" s="74">
        <v>7554</v>
      </c>
      <c r="W26" s="72">
        <f t="shared" si="5"/>
        <v>0</v>
      </c>
      <c r="X26" s="72">
        <v>30</v>
      </c>
      <c r="Y26" s="72">
        <v>30</v>
      </c>
      <c r="Z26" s="72">
        <v>1</v>
      </c>
      <c r="AA26" s="69">
        <v>0</v>
      </c>
      <c r="AB26" s="72">
        <v>30</v>
      </c>
      <c r="AC26" s="72">
        <v>30</v>
      </c>
      <c r="AD26" s="72">
        <f t="shared" si="6"/>
        <v>1</v>
      </c>
      <c r="AE26" s="69">
        <v>7</v>
      </c>
      <c r="AF26" s="72">
        <v>30</v>
      </c>
      <c r="AG26" s="72">
        <f t="shared" si="31"/>
        <v>9</v>
      </c>
      <c r="AH26" s="81">
        <f t="shared" si="7"/>
        <v>0.3</v>
      </c>
      <c r="AI26" s="72">
        <v>31</v>
      </c>
      <c r="AJ26" s="72">
        <v>30</v>
      </c>
      <c r="AK26" s="72">
        <v>0</v>
      </c>
      <c r="AL26" s="72">
        <f t="shared" si="8"/>
        <v>0</v>
      </c>
      <c r="AM26" s="73">
        <v>0</v>
      </c>
      <c r="AN26" s="73">
        <v>0</v>
      </c>
      <c r="AO26" s="78">
        <v>0</v>
      </c>
      <c r="AP26" s="72">
        <v>20</v>
      </c>
      <c r="AQ26" s="72">
        <v>20</v>
      </c>
      <c r="AR26" s="70">
        <f t="shared" si="9"/>
        <v>1</v>
      </c>
      <c r="AS26" s="111">
        <v>9855721.9399999995</v>
      </c>
      <c r="AT26" s="111">
        <v>552397128.65999997</v>
      </c>
      <c r="AU26" s="78">
        <f t="shared" si="10"/>
        <v>1.7841732747431041</v>
      </c>
      <c r="AV26" s="72">
        <v>30</v>
      </c>
      <c r="AW26" s="72">
        <v>20</v>
      </c>
      <c r="AX26" s="70">
        <f t="shared" si="11"/>
        <v>0.66666666666666663</v>
      </c>
      <c r="AY26" s="79">
        <v>0</v>
      </c>
      <c r="AZ26" s="79">
        <v>7554</v>
      </c>
      <c r="BA26" s="73">
        <f t="shared" si="12"/>
        <v>0</v>
      </c>
      <c r="BB26" s="72">
        <v>30</v>
      </c>
      <c r="BC26" s="72">
        <v>30</v>
      </c>
      <c r="BD26" s="72">
        <f t="shared" si="13"/>
        <v>1</v>
      </c>
      <c r="BE26" s="69">
        <v>0</v>
      </c>
      <c r="BF26" s="80">
        <v>7962</v>
      </c>
      <c r="BG26" s="72">
        <f t="shared" si="14"/>
        <v>0</v>
      </c>
      <c r="BH26" s="69">
        <v>20</v>
      </c>
      <c r="BI26" s="72">
        <v>20</v>
      </c>
      <c r="BJ26" s="70">
        <v>1</v>
      </c>
      <c r="BK26" s="69">
        <v>0</v>
      </c>
      <c r="BL26" s="69">
        <v>69</v>
      </c>
      <c r="BM26" s="69">
        <f t="shared" si="15"/>
        <v>0</v>
      </c>
      <c r="BN26" s="69">
        <v>40</v>
      </c>
      <c r="BO26" s="72">
        <v>40</v>
      </c>
      <c r="BP26" s="72">
        <f t="shared" si="16"/>
        <v>1</v>
      </c>
      <c r="BQ26" s="80">
        <v>346</v>
      </c>
      <c r="BR26" s="74">
        <v>346</v>
      </c>
      <c r="BS26" s="72">
        <f t="shared" si="17"/>
        <v>100</v>
      </c>
      <c r="BT26" s="69">
        <v>30</v>
      </c>
      <c r="BU26" s="72">
        <v>30</v>
      </c>
      <c r="BV26" s="72">
        <v>1</v>
      </c>
      <c r="BW26" s="69">
        <v>0</v>
      </c>
      <c r="BX26" s="80">
        <v>6027</v>
      </c>
      <c r="BY26" s="69">
        <f t="shared" si="18"/>
        <v>0</v>
      </c>
      <c r="BZ26" s="69">
        <v>30</v>
      </c>
      <c r="CA26" s="72">
        <v>30</v>
      </c>
      <c r="CB26" s="70">
        <f t="shared" si="19"/>
        <v>1</v>
      </c>
      <c r="CC26" s="69">
        <v>0</v>
      </c>
      <c r="CD26" s="69">
        <v>30</v>
      </c>
      <c r="CE26" s="72">
        <v>30</v>
      </c>
      <c r="CF26" s="70">
        <f t="shared" si="28"/>
        <v>1</v>
      </c>
      <c r="CG26" s="69">
        <v>100</v>
      </c>
      <c r="CH26" s="69">
        <v>10</v>
      </c>
      <c r="CI26" s="72">
        <v>10</v>
      </c>
      <c r="CJ26" s="72">
        <f t="shared" si="20"/>
        <v>1</v>
      </c>
      <c r="CK26" s="82">
        <v>0.39600000000000002</v>
      </c>
      <c r="CL26" s="69">
        <v>20</v>
      </c>
      <c r="CM26" s="72">
        <v>20</v>
      </c>
      <c r="CN26" s="72">
        <f t="shared" si="21"/>
        <v>1</v>
      </c>
      <c r="CO26" s="69" t="s">
        <v>128</v>
      </c>
      <c r="CP26" s="69">
        <v>40</v>
      </c>
      <c r="CQ26" s="72">
        <v>20</v>
      </c>
      <c r="CR26" s="72">
        <f t="shared" si="22"/>
        <v>0.5</v>
      </c>
      <c r="CS26" s="69">
        <v>0</v>
      </c>
      <c r="CT26" s="69">
        <v>20</v>
      </c>
      <c r="CU26" s="72">
        <v>20</v>
      </c>
      <c r="CV26" s="72">
        <f t="shared" si="23"/>
        <v>1</v>
      </c>
      <c r="CW26" s="73">
        <v>100</v>
      </c>
      <c r="CX26" s="74">
        <v>7554</v>
      </c>
      <c r="CY26" s="83">
        <f t="shared" si="33"/>
        <v>1.3238019592268997</v>
      </c>
      <c r="CZ26" s="110">
        <v>20</v>
      </c>
      <c r="DA26" s="72">
        <v>20</v>
      </c>
      <c r="DB26" s="72">
        <f t="shared" si="24"/>
        <v>1</v>
      </c>
      <c r="DC26" s="84">
        <f t="shared" si="29"/>
        <v>550</v>
      </c>
      <c r="DD26" s="84">
        <f t="shared" si="30"/>
        <v>462.96616541353387</v>
      </c>
      <c r="DE26" s="85">
        <f t="shared" si="25"/>
        <v>0.84175666438824337</v>
      </c>
      <c r="DF26" s="1"/>
      <c r="DG26" s="1"/>
      <c r="DH26" s="1"/>
      <c r="DI26" s="29"/>
      <c r="DJ26" s="27"/>
      <c r="DK26" s="19"/>
      <c r="DL26" s="28"/>
      <c r="FC26" s="4"/>
      <c r="FD26" s="4"/>
      <c r="FE26" s="4"/>
      <c r="FF26" s="4"/>
    </row>
    <row r="27" spans="1:162" ht="78.75" customHeight="1" x14ac:dyDescent="0.25">
      <c r="A27" s="67" t="s">
        <v>41</v>
      </c>
      <c r="B27" s="68" t="s">
        <v>106</v>
      </c>
      <c r="C27" s="69">
        <v>97</v>
      </c>
      <c r="D27" s="69">
        <v>159</v>
      </c>
      <c r="E27" s="70">
        <f t="shared" si="32"/>
        <v>61.0062893081761</v>
      </c>
      <c r="F27" s="110">
        <v>30</v>
      </c>
      <c r="G27" s="70">
        <f t="shared" si="1"/>
        <v>26.145552560646902</v>
      </c>
      <c r="H27" s="70">
        <f t="shared" si="2"/>
        <v>0.8715184186882301</v>
      </c>
      <c r="I27" s="73">
        <v>0</v>
      </c>
      <c r="J27" s="74">
        <v>7644</v>
      </c>
      <c r="K27" s="74">
        <f t="shared" si="3"/>
        <v>0</v>
      </c>
      <c r="L27" s="137">
        <v>30</v>
      </c>
      <c r="M27" s="72">
        <v>30</v>
      </c>
      <c r="N27" s="72">
        <v>1</v>
      </c>
      <c r="O27" s="73">
        <v>0</v>
      </c>
      <c r="P27" s="75">
        <v>7644</v>
      </c>
      <c r="Q27" s="72">
        <f t="shared" si="4"/>
        <v>0</v>
      </c>
      <c r="R27" s="137">
        <v>30</v>
      </c>
      <c r="S27" s="72">
        <v>30</v>
      </c>
      <c r="T27" s="70">
        <f t="shared" ref="T27:T33" si="36">S27/R27</f>
        <v>1</v>
      </c>
      <c r="U27" s="73">
        <v>0</v>
      </c>
      <c r="V27" s="74">
        <v>7599</v>
      </c>
      <c r="W27" s="72">
        <f t="shared" si="5"/>
        <v>0</v>
      </c>
      <c r="X27" s="137">
        <v>30</v>
      </c>
      <c r="Y27" s="72">
        <v>30</v>
      </c>
      <c r="Z27" s="72">
        <v>1</v>
      </c>
      <c r="AA27" s="69">
        <v>0</v>
      </c>
      <c r="AB27" s="72">
        <v>30</v>
      </c>
      <c r="AC27" s="72">
        <v>30</v>
      </c>
      <c r="AD27" s="72">
        <f t="shared" si="6"/>
        <v>1</v>
      </c>
      <c r="AE27" s="69">
        <v>1</v>
      </c>
      <c r="AF27" s="72">
        <v>30</v>
      </c>
      <c r="AG27" s="72">
        <f t="shared" si="31"/>
        <v>27</v>
      </c>
      <c r="AH27" s="81">
        <f t="shared" si="7"/>
        <v>0.9</v>
      </c>
      <c r="AI27" s="72">
        <v>15</v>
      </c>
      <c r="AJ27" s="72">
        <v>30</v>
      </c>
      <c r="AK27" s="72">
        <v>0</v>
      </c>
      <c r="AL27" s="72">
        <f t="shared" si="8"/>
        <v>0</v>
      </c>
      <c r="AM27" s="73">
        <v>0</v>
      </c>
      <c r="AN27" s="73">
        <v>0</v>
      </c>
      <c r="AO27" s="78">
        <v>0</v>
      </c>
      <c r="AP27" s="72">
        <v>20</v>
      </c>
      <c r="AQ27" s="72">
        <v>20</v>
      </c>
      <c r="AR27" s="70">
        <f t="shared" si="9"/>
        <v>1</v>
      </c>
      <c r="AS27" s="111">
        <v>4056085.52</v>
      </c>
      <c r="AT27" s="111">
        <v>516570083.47000003</v>
      </c>
      <c r="AU27" s="78">
        <f t="shared" si="10"/>
        <v>0.78519559103262682</v>
      </c>
      <c r="AV27" s="72">
        <v>30</v>
      </c>
      <c r="AW27" s="72">
        <v>20</v>
      </c>
      <c r="AX27" s="70">
        <f t="shared" si="11"/>
        <v>0.66666666666666663</v>
      </c>
      <c r="AY27" s="79">
        <v>0</v>
      </c>
      <c r="AZ27" s="79">
        <v>7599</v>
      </c>
      <c r="BA27" s="73">
        <f t="shared" si="12"/>
        <v>0</v>
      </c>
      <c r="BB27" s="72">
        <v>30</v>
      </c>
      <c r="BC27" s="72">
        <v>30</v>
      </c>
      <c r="BD27" s="72">
        <f t="shared" si="13"/>
        <v>1</v>
      </c>
      <c r="BE27" s="69">
        <v>0</v>
      </c>
      <c r="BF27" s="80">
        <v>7644</v>
      </c>
      <c r="BG27" s="72">
        <f t="shared" si="14"/>
        <v>0</v>
      </c>
      <c r="BH27" s="69">
        <v>20</v>
      </c>
      <c r="BI27" s="72">
        <v>20</v>
      </c>
      <c r="BJ27" s="70">
        <v>1</v>
      </c>
      <c r="BK27" s="69">
        <v>0</v>
      </c>
      <c r="BL27" s="69">
        <v>107</v>
      </c>
      <c r="BM27" s="69">
        <f t="shared" si="15"/>
        <v>0</v>
      </c>
      <c r="BN27" s="69">
        <v>40</v>
      </c>
      <c r="BO27" s="72">
        <v>40</v>
      </c>
      <c r="BP27" s="72">
        <f t="shared" si="16"/>
        <v>1</v>
      </c>
      <c r="BQ27" s="80">
        <v>947</v>
      </c>
      <c r="BR27" s="74">
        <v>947</v>
      </c>
      <c r="BS27" s="72">
        <f t="shared" si="17"/>
        <v>100</v>
      </c>
      <c r="BT27" s="69">
        <v>30</v>
      </c>
      <c r="BU27" s="72">
        <v>30</v>
      </c>
      <c r="BV27" s="72">
        <v>1</v>
      </c>
      <c r="BW27" s="69">
        <v>0</v>
      </c>
      <c r="BX27" s="80">
        <v>5781</v>
      </c>
      <c r="BY27" s="69">
        <f t="shared" si="18"/>
        <v>0</v>
      </c>
      <c r="BZ27" s="69">
        <v>30</v>
      </c>
      <c r="CA27" s="72">
        <v>30</v>
      </c>
      <c r="CB27" s="70">
        <f t="shared" si="19"/>
        <v>1</v>
      </c>
      <c r="CC27" s="69">
        <v>0</v>
      </c>
      <c r="CD27" s="69">
        <v>30</v>
      </c>
      <c r="CE27" s="72">
        <v>30</v>
      </c>
      <c r="CF27" s="70">
        <f t="shared" si="28"/>
        <v>1</v>
      </c>
      <c r="CG27" s="69">
        <v>100</v>
      </c>
      <c r="CH27" s="69">
        <v>10</v>
      </c>
      <c r="CI27" s="72">
        <v>10</v>
      </c>
      <c r="CJ27" s="72">
        <f t="shared" si="20"/>
        <v>1</v>
      </c>
      <c r="CK27" s="82">
        <v>0.39300000000000002</v>
      </c>
      <c r="CL27" s="69">
        <v>20</v>
      </c>
      <c r="CM27" s="72">
        <v>0</v>
      </c>
      <c r="CN27" s="72">
        <f t="shared" si="21"/>
        <v>0</v>
      </c>
      <c r="CO27" s="69" t="s">
        <v>128</v>
      </c>
      <c r="CP27" s="69">
        <v>40</v>
      </c>
      <c r="CQ27" s="72">
        <v>20</v>
      </c>
      <c r="CR27" s="72">
        <f t="shared" si="22"/>
        <v>0.5</v>
      </c>
      <c r="CS27" s="69">
        <v>0</v>
      </c>
      <c r="CT27" s="69">
        <v>20</v>
      </c>
      <c r="CU27" s="72">
        <v>20</v>
      </c>
      <c r="CV27" s="72">
        <f t="shared" si="23"/>
        <v>1</v>
      </c>
      <c r="CW27" s="73">
        <v>100</v>
      </c>
      <c r="CX27" s="74">
        <v>7599</v>
      </c>
      <c r="CY27" s="83">
        <f t="shared" si="33"/>
        <v>1.3159626266614028</v>
      </c>
      <c r="CZ27" s="110">
        <v>20</v>
      </c>
      <c r="DA27" s="72">
        <v>20</v>
      </c>
      <c r="DB27" s="72">
        <f t="shared" si="24"/>
        <v>1</v>
      </c>
      <c r="DC27" s="84">
        <f t="shared" si="29"/>
        <v>550</v>
      </c>
      <c r="DD27" s="84">
        <f t="shared" si="30"/>
        <v>463.14555256064693</v>
      </c>
      <c r="DE27" s="85">
        <f t="shared" si="25"/>
        <v>0.84208282283753988</v>
      </c>
      <c r="DF27" s="1"/>
      <c r="DG27" s="1"/>
      <c r="DH27" s="1"/>
      <c r="DI27" s="29"/>
      <c r="DJ27" s="27"/>
      <c r="DK27" s="19"/>
      <c r="DL27" s="28"/>
      <c r="FC27" s="4"/>
      <c r="FD27" s="4"/>
      <c r="FE27" s="4"/>
      <c r="FF27" s="4"/>
    </row>
    <row r="28" spans="1:162" ht="34.5" customHeight="1" x14ac:dyDescent="0.25">
      <c r="A28" s="67" t="s">
        <v>41</v>
      </c>
      <c r="B28" s="68" t="s">
        <v>107</v>
      </c>
      <c r="C28" s="69">
        <v>170</v>
      </c>
      <c r="D28" s="69">
        <v>341</v>
      </c>
      <c r="E28" s="70">
        <f t="shared" si="32"/>
        <v>49.853372434017594</v>
      </c>
      <c r="F28" s="110">
        <v>30</v>
      </c>
      <c r="G28" s="70">
        <f t="shared" si="1"/>
        <v>21.365731043150397</v>
      </c>
      <c r="H28" s="70">
        <f t="shared" si="2"/>
        <v>0.71219103477167989</v>
      </c>
      <c r="I28" s="73">
        <v>1</v>
      </c>
      <c r="J28" s="74">
        <v>12704</v>
      </c>
      <c r="K28" s="83">
        <f t="shared" si="3"/>
        <v>7.8715365239294711E-3</v>
      </c>
      <c r="L28" s="72">
        <v>30</v>
      </c>
      <c r="M28" s="72">
        <v>30</v>
      </c>
      <c r="N28" s="72">
        <v>1</v>
      </c>
      <c r="O28" s="73">
        <v>1</v>
      </c>
      <c r="P28" s="75">
        <v>12704</v>
      </c>
      <c r="Q28" s="81">
        <f t="shared" si="4"/>
        <v>7.8715365239294711E-3</v>
      </c>
      <c r="R28" s="72">
        <v>30</v>
      </c>
      <c r="S28" s="72">
        <v>30</v>
      </c>
      <c r="T28" s="70">
        <f t="shared" si="36"/>
        <v>1</v>
      </c>
      <c r="U28" s="73">
        <v>0</v>
      </c>
      <c r="V28" s="74">
        <v>12977</v>
      </c>
      <c r="W28" s="72">
        <f t="shared" si="5"/>
        <v>0</v>
      </c>
      <c r="X28" s="72">
        <v>30</v>
      </c>
      <c r="Y28" s="72">
        <v>30</v>
      </c>
      <c r="Z28" s="72">
        <f>Y28/X28</f>
        <v>1</v>
      </c>
      <c r="AA28" s="69">
        <v>1</v>
      </c>
      <c r="AB28" s="72">
        <v>30</v>
      </c>
      <c r="AC28" s="72">
        <v>0</v>
      </c>
      <c r="AD28" s="72">
        <f t="shared" si="6"/>
        <v>0</v>
      </c>
      <c r="AE28" s="69">
        <v>91</v>
      </c>
      <c r="AF28" s="72">
        <v>30</v>
      </c>
      <c r="AG28" s="72">
        <v>0</v>
      </c>
      <c r="AH28" s="81">
        <f t="shared" si="7"/>
        <v>0</v>
      </c>
      <c r="AI28" s="72">
        <v>137</v>
      </c>
      <c r="AJ28" s="72">
        <v>30</v>
      </c>
      <c r="AK28" s="72">
        <v>0</v>
      </c>
      <c r="AL28" s="72">
        <f t="shared" si="8"/>
        <v>0</v>
      </c>
      <c r="AM28" s="73">
        <v>0</v>
      </c>
      <c r="AN28" s="73">
        <v>0</v>
      </c>
      <c r="AO28" s="78">
        <v>0</v>
      </c>
      <c r="AP28" s="72">
        <v>20</v>
      </c>
      <c r="AQ28" s="72">
        <v>20</v>
      </c>
      <c r="AR28" s="70">
        <f t="shared" si="9"/>
        <v>1</v>
      </c>
      <c r="AS28" s="111">
        <v>9229034.2799999993</v>
      </c>
      <c r="AT28" s="111">
        <v>1393377404.45</v>
      </c>
      <c r="AU28" s="78">
        <f t="shared" si="10"/>
        <v>0.66234993121931118</v>
      </c>
      <c r="AV28" s="72">
        <v>30</v>
      </c>
      <c r="AW28" s="72">
        <v>20</v>
      </c>
      <c r="AX28" s="70">
        <f t="shared" si="11"/>
        <v>0.66666666666666663</v>
      </c>
      <c r="AY28" s="79">
        <v>0</v>
      </c>
      <c r="AZ28" s="79">
        <v>12977</v>
      </c>
      <c r="BA28" s="73">
        <f t="shared" si="12"/>
        <v>0</v>
      </c>
      <c r="BB28" s="72">
        <v>30</v>
      </c>
      <c r="BC28" s="72">
        <v>30</v>
      </c>
      <c r="BD28" s="72">
        <f t="shared" si="13"/>
        <v>1</v>
      </c>
      <c r="BE28" s="69">
        <v>95</v>
      </c>
      <c r="BF28" s="80">
        <v>12704</v>
      </c>
      <c r="BG28" s="81">
        <f t="shared" si="14"/>
        <v>0.74779596977329976</v>
      </c>
      <c r="BH28" s="69">
        <v>20</v>
      </c>
      <c r="BI28" s="72">
        <v>20</v>
      </c>
      <c r="BJ28" s="70">
        <v>1</v>
      </c>
      <c r="BK28" s="69">
        <v>0</v>
      </c>
      <c r="BL28" s="69">
        <v>327</v>
      </c>
      <c r="BM28" s="69">
        <f t="shared" si="15"/>
        <v>0</v>
      </c>
      <c r="BN28" s="69">
        <v>40</v>
      </c>
      <c r="BO28" s="72">
        <v>40</v>
      </c>
      <c r="BP28" s="72">
        <f t="shared" si="16"/>
        <v>1</v>
      </c>
      <c r="BQ28" s="80">
        <v>77</v>
      </c>
      <c r="BR28" s="74">
        <v>77</v>
      </c>
      <c r="BS28" s="72">
        <f t="shared" si="17"/>
        <v>100</v>
      </c>
      <c r="BT28" s="69">
        <v>30</v>
      </c>
      <c r="BU28" s="72">
        <v>30</v>
      </c>
      <c r="BV28" s="72">
        <v>1</v>
      </c>
      <c r="BW28" s="69">
        <v>0</v>
      </c>
      <c r="BX28" s="80">
        <v>8117</v>
      </c>
      <c r="BY28" s="69">
        <f t="shared" si="18"/>
        <v>0</v>
      </c>
      <c r="BZ28" s="69">
        <v>30</v>
      </c>
      <c r="CA28" s="72">
        <v>30</v>
      </c>
      <c r="CB28" s="70">
        <f t="shared" si="19"/>
        <v>1</v>
      </c>
      <c r="CC28" s="69">
        <v>0</v>
      </c>
      <c r="CD28" s="69">
        <v>30</v>
      </c>
      <c r="CE28" s="72">
        <v>30</v>
      </c>
      <c r="CF28" s="70">
        <f t="shared" si="28"/>
        <v>1</v>
      </c>
      <c r="CG28" s="69">
        <v>100</v>
      </c>
      <c r="CH28" s="69">
        <v>10</v>
      </c>
      <c r="CI28" s="72">
        <v>10</v>
      </c>
      <c r="CJ28" s="72">
        <f t="shared" si="20"/>
        <v>1</v>
      </c>
      <c r="CK28" s="82">
        <v>0.39600000000000002</v>
      </c>
      <c r="CL28" s="69">
        <v>20</v>
      </c>
      <c r="CM28" s="72">
        <v>20</v>
      </c>
      <c r="CN28" s="72">
        <f t="shared" si="21"/>
        <v>1</v>
      </c>
      <c r="CO28" s="69" t="s">
        <v>125</v>
      </c>
      <c r="CP28" s="69">
        <v>40</v>
      </c>
      <c r="CQ28" s="72">
        <v>0</v>
      </c>
      <c r="CR28" s="72">
        <f t="shared" si="22"/>
        <v>0</v>
      </c>
      <c r="CS28" s="69">
        <v>0</v>
      </c>
      <c r="CT28" s="69">
        <v>20</v>
      </c>
      <c r="CU28" s="72">
        <v>20</v>
      </c>
      <c r="CV28" s="72">
        <f t="shared" si="23"/>
        <v>1</v>
      </c>
      <c r="CW28" s="73">
        <v>300</v>
      </c>
      <c r="CX28" s="74">
        <v>12977</v>
      </c>
      <c r="CY28" s="83">
        <f t="shared" si="33"/>
        <v>2.3117823842182323</v>
      </c>
      <c r="CZ28" s="110">
        <v>20</v>
      </c>
      <c r="DA28" s="72">
        <v>20</v>
      </c>
      <c r="DB28" s="72">
        <f t="shared" si="24"/>
        <v>1</v>
      </c>
      <c r="DC28" s="84">
        <f t="shared" si="29"/>
        <v>550</v>
      </c>
      <c r="DD28" s="84">
        <f t="shared" si="30"/>
        <v>401.36573104315039</v>
      </c>
      <c r="DE28" s="85">
        <f t="shared" si="25"/>
        <v>0.72975587462390978</v>
      </c>
      <c r="DF28" s="1"/>
      <c r="DG28" s="1"/>
      <c r="DH28" s="1"/>
      <c r="DI28" s="29"/>
      <c r="DJ28" s="27"/>
      <c r="DK28" s="19"/>
      <c r="DL28" s="28"/>
      <c r="FC28" s="4"/>
      <c r="FD28" s="4"/>
      <c r="FE28" s="4"/>
      <c r="FF28" s="4"/>
    </row>
    <row r="29" spans="1:162" ht="77.25" customHeight="1" x14ac:dyDescent="0.25">
      <c r="A29" s="67" t="s">
        <v>41</v>
      </c>
      <c r="B29" s="68" t="s">
        <v>108</v>
      </c>
      <c r="C29" s="69">
        <v>65</v>
      </c>
      <c r="D29" s="69">
        <v>116</v>
      </c>
      <c r="E29" s="70">
        <f t="shared" si="32"/>
        <v>56.034482758620683</v>
      </c>
      <c r="F29" s="110">
        <v>30</v>
      </c>
      <c r="G29" s="70">
        <f t="shared" si="1"/>
        <v>24.014778325123149</v>
      </c>
      <c r="H29" s="70">
        <f t="shared" si="2"/>
        <v>0.80049261083743828</v>
      </c>
      <c r="I29" s="74">
        <v>0</v>
      </c>
      <c r="J29" s="74">
        <v>6497</v>
      </c>
      <c r="K29" s="74">
        <f t="shared" si="3"/>
        <v>0</v>
      </c>
      <c r="L29" s="72">
        <v>30</v>
      </c>
      <c r="M29" s="72">
        <v>30</v>
      </c>
      <c r="N29" s="72">
        <f>M29/L29</f>
        <v>1</v>
      </c>
      <c r="O29" s="73">
        <v>0</v>
      </c>
      <c r="P29" s="75">
        <v>6497</v>
      </c>
      <c r="Q29" s="70">
        <f t="shared" si="4"/>
        <v>0</v>
      </c>
      <c r="R29" s="72">
        <v>30</v>
      </c>
      <c r="S29" s="72">
        <v>30</v>
      </c>
      <c r="T29" s="70">
        <f t="shared" si="36"/>
        <v>1</v>
      </c>
      <c r="U29" s="73">
        <v>0</v>
      </c>
      <c r="V29" s="74">
        <v>6393</v>
      </c>
      <c r="W29" s="72">
        <f t="shared" si="5"/>
        <v>0</v>
      </c>
      <c r="X29" s="72">
        <v>30</v>
      </c>
      <c r="Y29" s="72">
        <v>30</v>
      </c>
      <c r="Z29" s="72">
        <v>1</v>
      </c>
      <c r="AA29" s="69">
        <v>0</v>
      </c>
      <c r="AB29" s="72">
        <v>30</v>
      </c>
      <c r="AC29" s="72">
        <v>30</v>
      </c>
      <c r="AD29" s="72">
        <f t="shared" si="6"/>
        <v>1</v>
      </c>
      <c r="AE29" s="69">
        <v>3</v>
      </c>
      <c r="AF29" s="72">
        <v>30</v>
      </c>
      <c r="AG29" s="72">
        <f t="shared" si="31"/>
        <v>21</v>
      </c>
      <c r="AH29" s="81">
        <f t="shared" si="7"/>
        <v>0.7</v>
      </c>
      <c r="AI29" s="72">
        <v>24</v>
      </c>
      <c r="AJ29" s="72">
        <v>30</v>
      </c>
      <c r="AK29" s="72">
        <v>0</v>
      </c>
      <c r="AL29" s="72">
        <f t="shared" si="8"/>
        <v>0</v>
      </c>
      <c r="AM29" s="73">
        <v>0</v>
      </c>
      <c r="AN29" s="73">
        <v>0</v>
      </c>
      <c r="AO29" s="78">
        <v>0</v>
      </c>
      <c r="AP29" s="72">
        <v>20</v>
      </c>
      <c r="AQ29" s="72">
        <v>20</v>
      </c>
      <c r="AR29" s="70">
        <f t="shared" si="9"/>
        <v>1</v>
      </c>
      <c r="AS29" s="111">
        <v>13225157.699999999</v>
      </c>
      <c r="AT29" s="111">
        <v>494753494.80000001</v>
      </c>
      <c r="AU29" s="78">
        <f t="shared" si="10"/>
        <v>2.6730801983210162</v>
      </c>
      <c r="AV29" s="72">
        <v>30</v>
      </c>
      <c r="AW29" s="72">
        <v>20</v>
      </c>
      <c r="AX29" s="70">
        <f t="shared" si="11"/>
        <v>0.66666666666666663</v>
      </c>
      <c r="AY29" s="79">
        <v>1</v>
      </c>
      <c r="AZ29" s="79">
        <v>6393</v>
      </c>
      <c r="BA29" s="83">
        <f t="shared" si="12"/>
        <v>1.5642108556233381E-2</v>
      </c>
      <c r="BB29" s="72">
        <v>30</v>
      </c>
      <c r="BC29" s="72">
        <v>30</v>
      </c>
      <c r="BD29" s="72">
        <f t="shared" si="13"/>
        <v>1</v>
      </c>
      <c r="BE29" s="69">
        <v>0</v>
      </c>
      <c r="BF29" s="80">
        <v>6497</v>
      </c>
      <c r="BG29" s="72">
        <f t="shared" si="14"/>
        <v>0</v>
      </c>
      <c r="BH29" s="69">
        <v>20</v>
      </c>
      <c r="BI29" s="72">
        <v>20</v>
      </c>
      <c r="BJ29" s="70">
        <v>1</v>
      </c>
      <c r="BK29" s="69">
        <v>0</v>
      </c>
      <c r="BL29" s="69">
        <v>38</v>
      </c>
      <c r="BM29" s="69">
        <f t="shared" si="15"/>
        <v>0</v>
      </c>
      <c r="BN29" s="69">
        <v>40</v>
      </c>
      <c r="BO29" s="72">
        <v>40</v>
      </c>
      <c r="BP29" s="72">
        <f t="shared" si="16"/>
        <v>1</v>
      </c>
      <c r="BQ29" s="80">
        <v>668</v>
      </c>
      <c r="BR29" s="74">
        <v>669</v>
      </c>
      <c r="BS29" s="72">
        <f t="shared" si="17"/>
        <v>99.850523168908822</v>
      </c>
      <c r="BT29" s="69">
        <v>30</v>
      </c>
      <c r="BU29" s="72">
        <v>30</v>
      </c>
      <c r="BV29" s="72">
        <v>1</v>
      </c>
      <c r="BW29" s="69">
        <v>3</v>
      </c>
      <c r="BX29" s="80">
        <v>4724</v>
      </c>
      <c r="BY29" s="81">
        <f t="shared" si="18"/>
        <v>6.3505503810330224E-2</v>
      </c>
      <c r="BZ29" s="69">
        <v>30</v>
      </c>
      <c r="CA29" s="72">
        <v>30</v>
      </c>
      <c r="CB29" s="70">
        <f t="shared" si="19"/>
        <v>1</v>
      </c>
      <c r="CC29" s="69">
        <v>0</v>
      </c>
      <c r="CD29" s="69">
        <v>30</v>
      </c>
      <c r="CE29" s="72">
        <v>30</v>
      </c>
      <c r="CF29" s="70">
        <f t="shared" si="28"/>
        <v>1</v>
      </c>
      <c r="CG29" s="69">
        <v>100</v>
      </c>
      <c r="CH29" s="69">
        <v>10</v>
      </c>
      <c r="CI29" s="72">
        <v>10</v>
      </c>
      <c r="CJ29" s="72">
        <f t="shared" si="20"/>
        <v>1</v>
      </c>
      <c r="CK29" s="113">
        <v>0.39900000000000002</v>
      </c>
      <c r="CL29" s="69">
        <v>20</v>
      </c>
      <c r="CM29" s="72">
        <v>20</v>
      </c>
      <c r="CN29" s="72">
        <f t="shared" si="21"/>
        <v>1</v>
      </c>
      <c r="CO29" s="69" t="s">
        <v>125</v>
      </c>
      <c r="CP29" s="69">
        <v>40</v>
      </c>
      <c r="CQ29" s="72">
        <v>0</v>
      </c>
      <c r="CR29" s="72">
        <f t="shared" si="22"/>
        <v>0</v>
      </c>
      <c r="CS29" s="69">
        <v>0</v>
      </c>
      <c r="CT29" s="69">
        <v>20</v>
      </c>
      <c r="CU29" s="72">
        <v>20</v>
      </c>
      <c r="CV29" s="72">
        <f t="shared" si="23"/>
        <v>1</v>
      </c>
      <c r="CW29" s="73">
        <v>100</v>
      </c>
      <c r="CX29" s="74">
        <v>6393</v>
      </c>
      <c r="CY29" s="83">
        <f t="shared" si="33"/>
        <v>1.5642108556233381</v>
      </c>
      <c r="CZ29" s="110">
        <v>20</v>
      </c>
      <c r="DA29" s="72">
        <v>20</v>
      </c>
      <c r="DB29" s="72">
        <f t="shared" si="24"/>
        <v>1</v>
      </c>
      <c r="DC29" s="84">
        <f t="shared" si="29"/>
        <v>550</v>
      </c>
      <c r="DD29" s="84">
        <f t="shared" si="30"/>
        <v>455.01477832512313</v>
      </c>
      <c r="DE29" s="85">
        <f t="shared" si="25"/>
        <v>0.82729959695476929</v>
      </c>
      <c r="DF29" s="1"/>
      <c r="DG29" s="1"/>
      <c r="DH29" s="1"/>
      <c r="DI29" s="29"/>
      <c r="DJ29" s="27"/>
      <c r="DK29" s="19"/>
      <c r="DL29" s="28"/>
      <c r="FC29" s="4"/>
      <c r="FD29" s="4"/>
      <c r="FE29" s="4"/>
      <c r="FF29" s="4"/>
    </row>
    <row r="30" spans="1:162" s="86" customFormat="1" ht="78" customHeight="1" x14ac:dyDescent="0.25">
      <c r="A30" s="67" t="s">
        <v>41</v>
      </c>
      <c r="B30" s="68" t="s">
        <v>130</v>
      </c>
      <c r="C30" s="69">
        <v>143</v>
      </c>
      <c r="D30" s="69">
        <v>330</v>
      </c>
      <c r="E30" s="70">
        <f t="shared" si="32"/>
        <v>43.333333333333336</v>
      </c>
      <c r="F30" s="71">
        <v>30</v>
      </c>
      <c r="G30" s="72">
        <f t="shared" si="1"/>
        <v>18.571428571428573</v>
      </c>
      <c r="H30" s="70">
        <f>G30/F30</f>
        <v>0.61904761904761907</v>
      </c>
      <c r="I30" s="73">
        <v>0</v>
      </c>
      <c r="J30" s="74">
        <v>9698</v>
      </c>
      <c r="K30" s="74">
        <f t="shared" si="3"/>
        <v>0</v>
      </c>
      <c r="L30" s="72">
        <v>30</v>
      </c>
      <c r="M30" s="72">
        <v>30</v>
      </c>
      <c r="N30" s="72">
        <v>1</v>
      </c>
      <c r="O30" s="73">
        <v>0</v>
      </c>
      <c r="P30" s="75">
        <v>9698</v>
      </c>
      <c r="Q30" s="70">
        <f t="shared" si="4"/>
        <v>0</v>
      </c>
      <c r="R30" s="72">
        <v>30</v>
      </c>
      <c r="S30" s="72">
        <v>30</v>
      </c>
      <c r="T30" s="70">
        <v>1</v>
      </c>
      <c r="U30" s="73">
        <v>0</v>
      </c>
      <c r="V30" s="74">
        <v>9599</v>
      </c>
      <c r="W30" s="72">
        <f t="shared" si="5"/>
        <v>0</v>
      </c>
      <c r="X30" s="72">
        <v>30</v>
      </c>
      <c r="Y30" s="72">
        <v>30</v>
      </c>
      <c r="Z30" s="72">
        <f>Y30/X30</f>
        <v>1</v>
      </c>
      <c r="AA30" s="69">
        <v>0</v>
      </c>
      <c r="AB30" s="72">
        <v>30</v>
      </c>
      <c r="AC30" s="72">
        <v>30</v>
      </c>
      <c r="AD30" s="72">
        <f t="shared" si="6"/>
        <v>1</v>
      </c>
      <c r="AE30" s="69">
        <v>0</v>
      </c>
      <c r="AF30" s="72">
        <v>30</v>
      </c>
      <c r="AG30" s="72">
        <v>30</v>
      </c>
      <c r="AH30" s="72">
        <f t="shared" si="7"/>
        <v>1</v>
      </c>
      <c r="AI30" s="69">
        <v>42</v>
      </c>
      <c r="AJ30" s="72">
        <v>30</v>
      </c>
      <c r="AK30" s="76">
        <v>0</v>
      </c>
      <c r="AL30" s="72">
        <f t="shared" si="8"/>
        <v>0</v>
      </c>
      <c r="AM30" s="73">
        <v>0</v>
      </c>
      <c r="AN30" s="73">
        <v>0</v>
      </c>
      <c r="AO30" s="73">
        <v>0</v>
      </c>
      <c r="AP30" s="72">
        <v>20</v>
      </c>
      <c r="AQ30" s="72">
        <v>20</v>
      </c>
      <c r="AR30" s="70">
        <f t="shared" si="9"/>
        <v>1</v>
      </c>
      <c r="AS30" s="77">
        <v>8905694.6799999997</v>
      </c>
      <c r="AT30" s="77">
        <v>1505174137.6500001</v>
      </c>
      <c r="AU30" s="78">
        <f t="shared" si="10"/>
        <v>0.59167205024558112</v>
      </c>
      <c r="AV30" s="72">
        <v>30</v>
      </c>
      <c r="AW30" s="72">
        <v>20</v>
      </c>
      <c r="AX30" s="70">
        <f t="shared" si="11"/>
        <v>0.66666666666666663</v>
      </c>
      <c r="AY30" s="79">
        <v>0</v>
      </c>
      <c r="AZ30" s="79">
        <v>9599</v>
      </c>
      <c r="BA30" s="73">
        <f t="shared" si="12"/>
        <v>0</v>
      </c>
      <c r="BB30" s="72">
        <v>30</v>
      </c>
      <c r="BC30" s="72">
        <v>30</v>
      </c>
      <c r="BD30" s="72">
        <f t="shared" si="13"/>
        <v>1</v>
      </c>
      <c r="BE30" s="69">
        <v>95</v>
      </c>
      <c r="BF30" s="80">
        <v>9698</v>
      </c>
      <c r="BG30" s="70">
        <f t="shared" si="14"/>
        <v>0.97958341926170345</v>
      </c>
      <c r="BH30" s="69">
        <v>20</v>
      </c>
      <c r="BI30" s="72">
        <v>20</v>
      </c>
      <c r="BJ30" s="72">
        <v>1</v>
      </c>
      <c r="BK30" s="69">
        <v>12</v>
      </c>
      <c r="BL30" s="69">
        <v>819</v>
      </c>
      <c r="BM30" s="81">
        <f t="shared" si="15"/>
        <v>1.4652014652014651</v>
      </c>
      <c r="BN30" s="69">
        <v>40</v>
      </c>
      <c r="BO30" s="72">
        <v>27</v>
      </c>
      <c r="BP30" s="70">
        <f t="shared" si="16"/>
        <v>0.67500000000000004</v>
      </c>
      <c r="BQ30" s="80">
        <v>139</v>
      </c>
      <c r="BR30" s="74">
        <v>139</v>
      </c>
      <c r="BS30" s="72">
        <f t="shared" si="17"/>
        <v>100</v>
      </c>
      <c r="BT30" s="69">
        <v>30</v>
      </c>
      <c r="BU30" s="72">
        <v>30</v>
      </c>
      <c r="BV30" s="72">
        <v>1</v>
      </c>
      <c r="BW30" s="69">
        <v>26</v>
      </c>
      <c r="BX30" s="80">
        <v>8164</v>
      </c>
      <c r="BY30" s="81">
        <f t="shared" si="18"/>
        <v>0.31847133757961787</v>
      </c>
      <c r="BZ30" s="69">
        <v>30</v>
      </c>
      <c r="CA30" s="76">
        <v>30</v>
      </c>
      <c r="CB30" s="70">
        <f t="shared" si="19"/>
        <v>1</v>
      </c>
      <c r="CC30" s="69">
        <v>0</v>
      </c>
      <c r="CD30" s="69">
        <v>30</v>
      </c>
      <c r="CE30" s="72">
        <v>30</v>
      </c>
      <c r="CF30" s="72">
        <f t="shared" si="28"/>
        <v>1</v>
      </c>
      <c r="CG30" s="69">
        <v>100</v>
      </c>
      <c r="CH30" s="69">
        <v>10</v>
      </c>
      <c r="CI30" s="72">
        <v>10</v>
      </c>
      <c r="CJ30" s="72">
        <f t="shared" si="20"/>
        <v>1</v>
      </c>
      <c r="CK30" s="82">
        <v>0.40100000000000002</v>
      </c>
      <c r="CL30" s="69">
        <v>20</v>
      </c>
      <c r="CM30" s="72">
        <v>20</v>
      </c>
      <c r="CN30" s="72">
        <f t="shared" si="21"/>
        <v>1</v>
      </c>
      <c r="CO30" s="69" t="s">
        <v>128</v>
      </c>
      <c r="CP30" s="69">
        <v>40</v>
      </c>
      <c r="CQ30" s="72">
        <v>20</v>
      </c>
      <c r="CR30" s="72">
        <f t="shared" si="22"/>
        <v>0.5</v>
      </c>
      <c r="CS30" s="69">
        <v>0</v>
      </c>
      <c r="CT30" s="69">
        <v>20</v>
      </c>
      <c r="CU30" s="72">
        <v>20</v>
      </c>
      <c r="CV30" s="72">
        <f t="shared" si="23"/>
        <v>1</v>
      </c>
      <c r="CW30" s="73">
        <v>200</v>
      </c>
      <c r="CX30" s="74">
        <v>9599</v>
      </c>
      <c r="CY30" s="83">
        <f t="shared" si="33"/>
        <v>2.0835503698301907</v>
      </c>
      <c r="CZ30" s="71">
        <v>20</v>
      </c>
      <c r="DA30" s="72">
        <v>20</v>
      </c>
      <c r="DB30" s="72">
        <f t="shared" si="24"/>
        <v>1</v>
      </c>
      <c r="DC30" s="84">
        <f t="shared" si="29"/>
        <v>550</v>
      </c>
      <c r="DD30" s="84">
        <f>G30+M30+S30+Y30+AC30+AG30+AK30+AQ30+AW30+BC30+BI30+BO30+BU30+CA30+CE30+CI30+CM30+CQ30+CU30+DA30</f>
        <v>465.57142857142856</v>
      </c>
      <c r="DE30" s="85">
        <f>DD30/DC30</f>
        <v>0.84649350649350641</v>
      </c>
      <c r="DG30" s="87"/>
      <c r="DH30" s="87"/>
      <c r="DI30" s="88"/>
      <c r="DJ30" s="89"/>
      <c r="DK30" s="90"/>
      <c r="DL30" s="91"/>
      <c r="DM30" s="87"/>
      <c r="DN30" s="87"/>
      <c r="DO30" s="87"/>
      <c r="DP30" s="87"/>
      <c r="DQ30" s="87"/>
      <c r="DR30" s="87"/>
      <c r="DS30" s="87"/>
      <c r="DT30" s="87"/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/>
      <c r="EG30" s="87"/>
      <c r="EH30" s="87"/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7"/>
      <c r="ET30" s="87"/>
      <c r="EU30" s="87"/>
      <c r="EV30" s="87"/>
      <c r="EW30" s="87"/>
      <c r="EX30" s="87"/>
      <c r="EY30" s="87"/>
      <c r="EZ30" s="87"/>
      <c r="FA30" s="87"/>
      <c r="FB30" s="87"/>
      <c r="FC30" s="87"/>
      <c r="FD30" s="87"/>
      <c r="FE30" s="87"/>
      <c r="FF30" s="87"/>
    </row>
    <row r="31" spans="1:162" ht="61.5" customHeight="1" x14ac:dyDescent="0.25">
      <c r="A31" s="138" t="s">
        <v>42</v>
      </c>
      <c r="B31" s="139" t="s">
        <v>109</v>
      </c>
      <c r="C31" s="69">
        <v>172</v>
      </c>
      <c r="D31" s="69">
        <v>296</v>
      </c>
      <c r="E31" s="70">
        <f t="shared" si="32"/>
        <v>58.108108108108105</v>
      </c>
      <c r="F31" s="110">
        <v>30</v>
      </c>
      <c r="G31" s="70">
        <f t="shared" si="1"/>
        <v>24.903474903474901</v>
      </c>
      <c r="H31" s="70">
        <f t="shared" si="2"/>
        <v>0.83011583011583001</v>
      </c>
      <c r="I31" s="119">
        <v>2</v>
      </c>
      <c r="J31" s="120">
        <v>10973</v>
      </c>
      <c r="K31" s="83">
        <f t="shared" si="3"/>
        <v>1.8226556092226374E-2</v>
      </c>
      <c r="L31" s="72">
        <v>30</v>
      </c>
      <c r="M31" s="72">
        <v>30</v>
      </c>
      <c r="N31" s="121">
        <v>1</v>
      </c>
      <c r="O31" s="119">
        <v>14</v>
      </c>
      <c r="P31" s="122">
        <v>10973</v>
      </c>
      <c r="Q31" s="70">
        <f t="shared" si="4"/>
        <v>0.12758589264558462</v>
      </c>
      <c r="R31" s="72">
        <v>30</v>
      </c>
      <c r="S31" s="72">
        <v>30</v>
      </c>
      <c r="T31" s="123">
        <f t="shared" si="36"/>
        <v>1</v>
      </c>
      <c r="U31" s="73">
        <v>0</v>
      </c>
      <c r="V31" s="120">
        <v>10977</v>
      </c>
      <c r="W31" s="72">
        <f t="shared" si="5"/>
        <v>0</v>
      </c>
      <c r="X31" s="72">
        <v>30</v>
      </c>
      <c r="Y31" s="72">
        <v>30</v>
      </c>
      <c r="Z31" s="72">
        <f>Y31/X31</f>
        <v>1</v>
      </c>
      <c r="AA31" s="69">
        <v>0</v>
      </c>
      <c r="AB31" s="72">
        <v>30</v>
      </c>
      <c r="AC31" s="72">
        <v>30</v>
      </c>
      <c r="AD31" s="72">
        <v>0</v>
      </c>
      <c r="AE31" s="69">
        <v>0</v>
      </c>
      <c r="AF31" s="72">
        <v>30</v>
      </c>
      <c r="AG31" s="72">
        <f t="shared" si="31"/>
        <v>30</v>
      </c>
      <c r="AH31" s="81">
        <f t="shared" si="7"/>
        <v>1</v>
      </c>
      <c r="AI31" s="72">
        <v>53</v>
      </c>
      <c r="AJ31" s="72">
        <v>30</v>
      </c>
      <c r="AK31" s="72">
        <v>0</v>
      </c>
      <c r="AL31" s="70">
        <f t="shared" si="8"/>
        <v>0</v>
      </c>
      <c r="AM31" s="74">
        <v>10</v>
      </c>
      <c r="AN31" s="73">
        <v>23</v>
      </c>
      <c r="AO31" s="78">
        <f t="shared" si="27"/>
        <v>43.478260869565219</v>
      </c>
      <c r="AP31" s="72">
        <v>20</v>
      </c>
      <c r="AQ31" s="72">
        <v>10</v>
      </c>
      <c r="AR31" s="70">
        <f t="shared" si="9"/>
        <v>0.5</v>
      </c>
      <c r="AS31" s="111">
        <v>4553385.8499999996</v>
      </c>
      <c r="AT31" s="111">
        <v>987702656.41999996</v>
      </c>
      <c r="AU31" s="78">
        <f t="shared" si="10"/>
        <v>0.46100775576569553</v>
      </c>
      <c r="AV31" s="72">
        <v>30</v>
      </c>
      <c r="AW31" s="72">
        <v>30</v>
      </c>
      <c r="AX31" s="70">
        <f t="shared" si="11"/>
        <v>1</v>
      </c>
      <c r="AY31" s="79">
        <v>3</v>
      </c>
      <c r="AZ31" s="79">
        <v>10977</v>
      </c>
      <c r="BA31" s="83">
        <f t="shared" si="12"/>
        <v>2.7329871549603715E-2</v>
      </c>
      <c r="BB31" s="72">
        <v>30</v>
      </c>
      <c r="BC31" s="72">
        <v>30</v>
      </c>
      <c r="BD31" s="72">
        <f t="shared" si="13"/>
        <v>1</v>
      </c>
      <c r="BE31" s="69">
        <v>30</v>
      </c>
      <c r="BF31" s="80">
        <v>10973</v>
      </c>
      <c r="BG31" s="81">
        <f t="shared" si="14"/>
        <v>0.27339834138339558</v>
      </c>
      <c r="BH31" s="69">
        <v>20</v>
      </c>
      <c r="BI31" s="72">
        <v>20</v>
      </c>
      <c r="BJ31" s="70">
        <v>1</v>
      </c>
      <c r="BK31" s="69">
        <v>0</v>
      </c>
      <c r="BL31" s="80">
        <v>1254</v>
      </c>
      <c r="BM31" s="69">
        <f t="shared" si="15"/>
        <v>0</v>
      </c>
      <c r="BN31" s="69">
        <v>40</v>
      </c>
      <c r="BO31" s="72">
        <v>40</v>
      </c>
      <c r="BP31" s="72">
        <f t="shared" si="16"/>
        <v>1</v>
      </c>
      <c r="BQ31" s="80">
        <v>1540</v>
      </c>
      <c r="BR31" s="120">
        <v>1556</v>
      </c>
      <c r="BS31" s="72">
        <f t="shared" si="17"/>
        <v>98.971722365038559</v>
      </c>
      <c r="BT31" s="69">
        <v>30</v>
      </c>
      <c r="BU31" s="72">
        <v>30</v>
      </c>
      <c r="BV31" s="72">
        <v>1</v>
      </c>
      <c r="BW31" s="69">
        <v>0</v>
      </c>
      <c r="BX31" s="80">
        <v>8197</v>
      </c>
      <c r="BY31" s="69">
        <f t="shared" si="18"/>
        <v>0</v>
      </c>
      <c r="BZ31" s="69">
        <v>30</v>
      </c>
      <c r="CA31" s="76">
        <v>30</v>
      </c>
      <c r="CB31" s="70">
        <f t="shared" si="19"/>
        <v>1</v>
      </c>
      <c r="CC31" s="69">
        <v>2</v>
      </c>
      <c r="CD31" s="69">
        <v>30</v>
      </c>
      <c r="CE31" s="72">
        <v>20</v>
      </c>
      <c r="CF31" s="70">
        <f t="shared" si="28"/>
        <v>0.66666666666666663</v>
      </c>
      <c r="CG31" s="69">
        <v>0</v>
      </c>
      <c r="CH31" s="69">
        <v>10</v>
      </c>
      <c r="CI31" s="72">
        <v>0</v>
      </c>
      <c r="CJ31" s="72">
        <f t="shared" si="20"/>
        <v>0</v>
      </c>
      <c r="CK31" s="82">
        <v>0.96499999999999997</v>
      </c>
      <c r="CL31" s="69">
        <v>20</v>
      </c>
      <c r="CM31" s="72">
        <v>20</v>
      </c>
      <c r="CN31" s="72">
        <f t="shared" si="21"/>
        <v>1</v>
      </c>
      <c r="CO31" s="92" t="s">
        <v>126</v>
      </c>
      <c r="CP31" s="69">
        <v>40</v>
      </c>
      <c r="CQ31" s="72">
        <v>20</v>
      </c>
      <c r="CR31" s="70">
        <f t="shared" si="22"/>
        <v>0.5</v>
      </c>
      <c r="CS31" s="69">
        <v>1</v>
      </c>
      <c r="CT31" s="69">
        <v>20</v>
      </c>
      <c r="CU31" s="72">
        <v>0</v>
      </c>
      <c r="CV31" s="72">
        <f t="shared" si="23"/>
        <v>0</v>
      </c>
      <c r="CW31" s="73">
        <v>1</v>
      </c>
      <c r="CX31" s="120">
        <v>10977</v>
      </c>
      <c r="CY31" s="83">
        <f t="shared" si="33"/>
        <v>9.109957183201239E-3</v>
      </c>
      <c r="CZ31" s="110">
        <v>20</v>
      </c>
      <c r="DA31" s="72">
        <v>20</v>
      </c>
      <c r="DB31" s="72">
        <f t="shared" si="24"/>
        <v>1</v>
      </c>
      <c r="DC31" s="84">
        <f t="shared" si="29"/>
        <v>550</v>
      </c>
      <c r="DD31" s="84">
        <f t="shared" si="30"/>
        <v>444.90347490347489</v>
      </c>
      <c r="DE31" s="85">
        <f t="shared" si="25"/>
        <v>0.80891540891540892</v>
      </c>
      <c r="DF31" s="1"/>
      <c r="DI31" s="26"/>
      <c r="DJ31" s="27"/>
      <c r="DK31" s="19"/>
      <c r="DL31" s="28"/>
      <c r="FC31" s="4"/>
      <c r="FD31" s="4"/>
      <c r="FE31" s="4"/>
      <c r="FF31" s="4"/>
    </row>
    <row r="32" spans="1:162" ht="38.25" customHeight="1" x14ac:dyDescent="0.25">
      <c r="A32" s="138" t="s">
        <v>42</v>
      </c>
      <c r="B32" s="140" t="s">
        <v>110</v>
      </c>
      <c r="C32" s="141">
        <v>143</v>
      </c>
      <c r="D32" s="141">
        <v>272</v>
      </c>
      <c r="E32" s="123">
        <f t="shared" si="32"/>
        <v>52.57352941176471</v>
      </c>
      <c r="F32" s="118">
        <v>30</v>
      </c>
      <c r="G32" s="123">
        <f t="shared" si="1"/>
        <v>22.531512605042018</v>
      </c>
      <c r="H32" s="123">
        <f t="shared" si="2"/>
        <v>0.75105042016806722</v>
      </c>
      <c r="I32" s="119">
        <v>46</v>
      </c>
      <c r="J32" s="120">
        <v>12608</v>
      </c>
      <c r="K32" s="142">
        <f t="shared" si="3"/>
        <v>0.36484771573604063</v>
      </c>
      <c r="L32" s="121">
        <v>30</v>
      </c>
      <c r="M32" s="121">
        <v>30</v>
      </c>
      <c r="N32" s="121">
        <v>1</v>
      </c>
      <c r="O32" s="119">
        <v>55</v>
      </c>
      <c r="P32" s="122">
        <v>12608</v>
      </c>
      <c r="Q32" s="123">
        <f t="shared" si="4"/>
        <v>0.4362309644670051</v>
      </c>
      <c r="R32" s="121">
        <v>30</v>
      </c>
      <c r="S32" s="121">
        <v>30</v>
      </c>
      <c r="T32" s="123">
        <f t="shared" si="36"/>
        <v>1</v>
      </c>
      <c r="U32" s="119">
        <v>0</v>
      </c>
      <c r="V32" s="120">
        <v>12798</v>
      </c>
      <c r="W32" s="121">
        <f t="shared" si="5"/>
        <v>0</v>
      </c>
      <c r="X32" s="121">
        <v>30</v>
      </c>
      <c r="Y32" s="121">
        <v>30</v>
      </c>
      <c r="Z32" s="121">
        <v>1</v>
      </c>
      <c r="AA32" s="117">
        <v>0</v>
      </c>
      <c r="AB32" s="121">
        <v>30</v>
      </c>
      <c r="AC32" s="121">
        <v>30</v>
      </c>
      <c r="AD32" s="121">
        <f t="shared" si="6"/>
        <v>1</v>
      </c>
      <c r="AE32" s="117">
        <v>0</v>
      </c>
      <c r="AF32" s="121">
        <v>30</v>
      </c>
      <c r="AG32" s="72">
        <f t="shared" si="31"/>
        <v>30</v>
      </c>
      <c r="AH32" s="143">
        <f t="shared" si="7"/>
        <v>1</v>
      </c>
      <c r="AI32" s="121">
        <v>56</v>
      </c>
      <c r="AJ32" s="121">
        <v>30</v>
      </c>
      <c r="AK32" s="72">
        <v>0</v>
      </c>
      <c r="AL32" s="121">
        <f t="shared" si="8"/>
        <v>0</v>
      </c>
      <c r="AM32" s="120">
        <v>2</v>
      </c>
      <c r="AN32" s="119">
        <v>21</v>
      </c>
      <c r="AO32" s="144">
        <f t="shared" si="27"/>
        <v>9.5238095238095237</v>
      </c>
      <c r="AP32" s="121">
        <v>20</v>
      </c>
      <c r="AQ32" s="121">
        <v>15</v>
      </c>
      <c r="AR32" s="123">
        <f t="shared" si="9"/>
        <v>0.75</v>
      </c>
      <c r="AS32" s="145">
        <v>12441432.09</v>
      </c>
      <c r="AT32" s="145">
        <v>999999742.95000005</v>
      </c>
      <c r="AU32" s="144">
        <f t="shared" si="10"/>
        <v>1.2441435288070939</v>
      </c>
      <c r="AV32" s="121">
        <v>30</v>
      </c>
      <c r="AW32" s="121">
        <v>20</v>
      </c>
      <c r="AX32" s="123">
        <f t="shared" si="11"/>
        <v>0.66666666666666663</v>
      </c>
      <c r="AY32" s="146">
        <v>1</v>
      </c>
      <c r="AZ32" s="146">
        <v>12798</v>
      </c>
      <c r="BA32" s="142">
        <f t="shared" si="12"/>
        <v>7.8137208938896703E-3</v>
      </c>
      <c r="BB32" s="121">
        <v>30</v>
      </c>
      <c r="BC32" s="121">
        <v>30</v>
      </c>
      <c r="BD32" s="121">
        <f t="shared" si="13"/>
        <v>1</v>
      </c>
      <c r="BE32" s="117">
        <v>22</v>
      </c>
      <c r="BF32" s="124">
        <v>12608</v>
      </c>
      <c r="BG32" s="143">
        <f t="shared" si="14"/>
        <v>0.17449238578680204</v>
      </c>
      <c r="BH32" s="117">
        <v>20</v>
      </c>
      <c r="BI32" s="121">
        <v>20</v>
      </c>
      <c r="BJ32" s="123">
        <v>1</v>
      </c>
      <c r="BK32" s="117">
        <v>0</v>
      </c>
      <c r="BL32" s="124">
        <v>3916</v>
      </c>
      <c r="BM32" s="117">
        <f t="shared" si="15"/>
        <v>0</v>
      </c>
      <c r="BN32" s="117">
        <v>40</v>
      </c>
      <c r="BO32" s="121">
        <v>40</v>
      </c>
      <c r="BP32" s="121">
        <f t="shared" si="16"/>
        <v>1</v>
      </c>
      <c r="BQ32" s="124">
        <v>2676</v>
      </c>
      <c r="BR32" s="120">
        <v>2689</v>
      </c>
      <c r="BS32" s="121">
        <f t="shared" si="17"/>
        <v>99.516548902937899</v>
      </c>
      <c r="BT32" s="117">
        <v>30</v>
      </c>
      <c r="BU32" s="121">
        <v>30</v>
      </c>
      <c r="BV32" s="121">
        <v>1</v>
      </c>
      <c r="BW32" s="117">
        <v>0</v>
      </c>
      <c r="BX32" s="124">
        <v>8110</v>
      </c>
      <c r="BY32" s="117">
        <f t="shared" si="18"/>
        <v>0</v>
      </c>
      <c r="BZ32" s="117">
        <v>30</v>
      </c>
      <c r="CA32" s="137">
        <v>30</v>
      </c>
      <c r="CB32" s="123">
        <f t="shared" si="19"/>
        <v>1</v>
      </c>
      <c r="CC32" s="117">
        <v>0</v>
      </c>
      <c r="CD32" s="117">
        <v>30</v>
      </c>
      <c r="CE32" s="121">
        <v>30</v>
      </c>
      <c r="CF32" s="123">
        <f t="shared" si="28"/>
        <v>1</v>
      </c>
      <c r="CG32" s="117">
        <v>0</v>
      </c>
      <c r="CH32" s="117">
        <v>10</v>
      </c>
      <c r="CI32" s="121">
        <v>0</v>
      </c>
      <c r="CJ32" s="121">
        <f t="shared" si="20"/>
        <v>0</v>
      </c>
      <c r="CK32" s="147">
        <v>0.92900000000000005</v>
      </c>
      <c r="CL32" s="117">
        <v>20</v>
      </c>
      <c r="CM32" s="121">
        <v>20</v>
      </c>
      <c r="CN32" s="121">
        <f t="shared" si="21"/>
        <v>1</v>
      </c>
      <c r="CO32" s="148" t="s">
        <v>127</v>
      </c>
      <c r="CP32" s="117">
        <v>40</v>
      </c>
      <c r="CQ32" s="121">
        <v>20</v>
      </c>
      <c r="CR32" s="70">
        <f t="shared" si="22"/>
        <v>0.5</v>
      </c>
      <c r="CS32" s="117">
        <v>0</v>
      </c>
      <c r="CT32" s="117">
        <v>20</v>
      </c>
      <c r="CU32" s="121">
        <v>20</v>
      </c>
      <c r="CV32" s="121">
        <f t="shared" si="23"/>
        <v>1</v>
      </c>
      <c r="CW32" s="119">
        <v>0</v>
      </c>
      <c r="CX32" s="120">
        <v>12798</v>
      </c>
      <c r="CY32" s="119">
        <f t="shared" si="33"/>
        <v>0</v>
      </c>
      <c r="CZ32" s="118">
        <v>20</v>
      </c>
      <c r="DA32" s="121">
        <v>20</v>
      </c>
      <c r="DB32" s="121">
        <f t="shared" si="24"/>
        <v>1</v>
      </c>
      <c r="DC32" s="84">
        <f t="shared" si="29"/>
        <v>550</v>
      </c>
      <c r="DD32" s="84">
        <f t="shared" si="30"/>
        <v>467.53151260504205</v>
      </c>
      <c r="DE32" s="149">
        <f t="shared" si="25"/>
        <v>0.85005729564553101</v>
      </c>
      <c r="DF32" s="1"/>
      <c r="DI32" s="26"/>
      <c r="DJ32" s="27"/>
      <c r="DK32" s="19"/>
      <c r="DL32" s="28"/>
      <c r="FC32" s="4"/>
      <c r="FD32" s="4"/>
      <c r="FE32" s="4"/>
      <c r="FF32" s="4"/>
    </row>
    <row r="33" spans="1:162" s="39" customFormat="1" ht="60" customHeight="1" x14ac:dyDescent="0.25">
      <c r="A33" s="67" t="s">
        <v>42</v>
      </c>
      <c r="B33" s="150" t="s">
        <v>111</v>
      </c>
      <c r="C33" s="69">
        <v>182</v>
      </c>
      <c r="D33" s="69">
        <v>255</v>
      </c>
      <c r="E33" s="70">
        <f t="shared" si="32"/>
        <v>71.372549019607845</v>
      </c>
      <c r="F33" s="110">
        <v>30</v>
      </c>
      <c r="G33" s="70">
        <v>30</v>
      </c>
      <c r="H33" s="70">
        <f t="shared" ref="H33" si="37">G33/F33</f>
        <v>1</v>
      </c>
      <c r="I33" s="73">
        <v>7</v>
      </c>
      <c r="J33" s="74">
        <v>15318</v>
      </c>
      <c r="K33" s="83">
        <f t="shared" si="3"/>
        <v>4.5697871784828308E-2</v>
      </c>
      <c r="L33" s="72">
        <v>30</v>
      </c>
      <c r="M33" s="72">
        <v>30</v>
      </c>
      <c r="N33" s="72">
        <v>1</v>
      </c>
      <c r="O33" s="73">
        <v>2</v>
      </c>
      <c r="P33" s="75">
        <v>15318</v>
      </c>
      <c r="Q33" s="72">
        <f t="shared" si="4"/>
        <v>1.3056534795665231E-2</v>
      </c>
      <c r="R33" s="72">
        <v>30</v>
      </c>
      <c r="S33" s="72">
        <v>30</v>
      </c>
      <c r="T33" s="70">
        <f t="shared" si="36"/>
        <v>1</v>
      </c>
      <c r="U33" s="73">
        <v>0</v>
      </c>
      <c r="V33" s="74">
        <v>15538</v>
      </c>
      <c r="W33" s="72">
        <f t="shared" si="5"/>
        <v>0</v>
      </c>
      <c r="X33" s="72">
        <v>30</v>
      </c>
      <c r="Y33" s="72">
        <v>30</v>
      </c>
      <c r="Z33" s="72">
        <f>Y33/X33</f>
        <v>1</v>
      </c>
      <c r="AA33" s="69">
        <v>0</v>
      </c>
      <c r="AB33" s="72">
        <v>30</v>
      </c>
      <c r="AC33" s="72">
        <v>30</v>
      </c>
      <c r="AD33" s="72">
        <f t="shared" si="6"/>
        <v>1</v>
      </c>
      <c r="AE33" s="69">
        <v>2</v>
      </c>
      <c r="AF33" s="72">
        <v>30</v>
      </c>
      <c r="AG33" s="72">
        <f t="shared" si="31"/>
        <v>24</v>
      </c>
      <c r="AH33" s="81">
        <f t="shared" si="7"/>
        <v>0.8</v>
      </c>
      <c r="AI33" s="72">
        <v>78</v>
      </c>
      <c r="AJ33" s="72">
        <v>30</v>
      </c>
      <c r="AK33" s="72">
        <v>0</v>
      </c>
      <c r="AL33" s="72">
        <f t="shared" si="8"/>
        <v>0</v>
      </c>
      <c r="AM33" s="74">
        <v>27</v>
      </c>
      <c r="AN33" s="73">
        <v>64</v>
      </c>
      <c r="AO33" s="78">
        <f t="shared" si="27"/>
        <v>42.1875</v>
      </c>
      <c r="AP33" s="72">
        <v>20</v>
      </c>
      <c r="AQ33" s="72">
        <v>10</v>
      </c>
      <c r="AR33" s="70">
        <f>AQ33/AP33</f>
        <v>0.5</v>
      </c>
      <c r="AS33" s="151">
        <v>35652828.170000002</v>
      </c>
      <c r="AT33" s="151">
        <v>1783221970.25</v>
      </c>
      <c r="AU33" s="78">
        <f t="shared" si="10"/>
        <v>1.9993488620489366</v>
      </c>
      <c r="AV33" s="72">
        <v>30</v>
      </c>
      <c r="AW33" s="72">
        <v>20</v>
      </c>
      <c r="AX33" s="70">
        <f t="shared" si="11"/>
        <v>0.66666666666666663</v>
      </c>
      <c r="AY33" s="112">
        <v>6</v>
      </c>
      <c r="AZ33" s="112">
        <v>15538</v>
      </c>
      <c r="BA33" s="83">
        <f t="shared" si="12"/>
        <v>3.8615008366585143E-2</v>
      </c>
      <c r="BB33" s="72">
        <v>30</v>
      </c>
      <c r="BC33" s="72">
        <v>30</v>
      </c>
      <c r="BD33" s="72">
        <f t="shared" si="13"/>
        <v>1</v>
      </c>
      <c r="BE33" s="69">
        <v>58</v>
      </c>
      <c r="BF33" s="80">
        <v>15318</v>
      </c>
      <c r="BG33" s="81">
        <f t="shared" si="14"/>
        <v>0.37863950907429167</v>
      </c>
      <c r="BH33" s="69">
        <v>20</v>
      </c>
      <c r="BI33" s="72">
        <v>20</v>
      </c>
      <c r="BJ33" s="70">
        <v>1</v>
      </c>
      <c r="BK33" s="69">
        <v>2</v>
      </c>
      <c r="BL33" s="80">
        <v>2879</v>
      </c>
      <c r="BM33" s="70">
        <f t="shared" si="15"/>
        <v>6.9468565474122959E-2</v>
      </c>
      <c r="BN33" s="69">
        <v>40</v>
      </c>
      <c r="BO33" s="72">
        <v>40</v>
      </c>
      <c r="BP33" s="72">
        <f t="shared" si="16"/>
        <v>1</v>
      </c>
      <c r="BQ33" s="80">
        <v>949</v>
      </c>
      <c r="BR33" s="74">
        <v>972</v>
      </c>
      <c r="BS33" s="72">
        <f t="shared" si="17"/>
        <v>97.63374485596708</v>
      </c>
      <c r="BT33" s="69">
        <v>30</v>
      </c>
      <c r="BU33" s="72">
        <v>30</v>
      </c>
      <c r="BV33" s="72">
        <v>1</v>
      </c>
      <c r="BW33" s="69">
        <v>87</v>
      </c>
      <c r="BX33" s="80">
        <v>10774</v>
      </c>
      <c r="BY33" s="81">
        <f t="shared" si="18"/>
        <v>0.80749953591980683</v>
      </c>
      <c r="BZ33" s="69">
        <v>30</v>
      </c>
      <c r="CA33" s="72">
        <v>20</v>
      </c>
      <c r="CB33" s="70">
        <f t="shared" si="19"/>
        <v>0.66666666666666663</v>
      </c>
      <c r="CC33" s="69">
        <v>4</v>
      </c>
      <c r="CD33" s="69">
        <v>30</v>
      </c>
      <c r="CE33" s="72">
        <v>10</v>
      </c>
      <c r="CF33" s="70">
        <f t="shared" si="28"/>
        <v>0.33333333333333331</v>
      </c>
      <c r="CG33" s="69">
        <v>100</v>
      </c>
      <c r="CH33" s="69">
        <v>10</v>
      </c>
      <c r="CI33" s="72">
        <v>10</v>
      </c>
      <c r="CJ33" s="72">
        <f t="shared" si="20"/>
        <v>1</v>
      </c>
      <c r="CK33" s="82">
        <v>0.99099999999999999</v>
      </c>
      <c r="CL33" s="69">
        <v>20</v>
      </c>
      <c r="CM33" s="72">
        <v>20</v>
      </c>
      <c r="CN33" s="72">
        <f t="shared" si="21"/>
        <v>1</v>
      </c>
      <c r="CO33" s="115" t="s">
        <v>126</v>
      </c>
      <c r="CP33" s="69">
        <v>40</v>
      </c>
      <c r="CQ33" s="72">
        <v>20</v>
      </c>
      <c r="CR33" s="70">
        <f t="shared" si="22"/>
        <v>0.5</v>
      </c>
      <c r="CS33" s="69">
        <v>0</v>
      </c>
      <c r="CT33" s="69">
        <v>20</v>
      </c>
      <c r="CU33" s="72">
        <v>20</v>
      </c>
      <c r="CV33" s="72">
        <f t="shared" si="23"/>
        <v>1</v>
      </c>
      <c r="CW33" s="73">
        <v>1</v>
      </c>
      <c r="CX33" s="74">
        <v>15538</v>
      </c>
      <c r="CY33" s="83">
        <f t="shared" si="33"/>
        <v>6.4358347277641914E-3</v>
      </c>
      <c r="CZ33" s="110">
        <v>20</v>
      </c>
      <c r="DA33" s="72">
        <v>20</v>
      </c>
      <c r="DB33" s="72">
        <f t="shared" si="24"/>
        <v>1</v>
      </c>
      <c r="DC33" s="84">
        <f t="shared" si="29"/>
        <v>550</v>
      </c>
      <c r="DD33" s="84">
        <f t="shared" si="30"/>
        <v>444</v>
      </c>
      <c r="DE33" s="85">
        <f t="shared" si="25"/>
        <v>0.80727272727272725</v>
      </c>
      <c r="DI33" s="8"/>
      <c r="DJ33" s="37"/>
      <c r="DK33" s="2"/>
      <c r="DL33" s="35"/>
    </row>
    <row r="34" spans="1:162" s="4" customFormat="1" ht="17.25" customHeight="1" x14ac:dyDescent="0.25">
      <c r="A34" s="152" t="s">
        <v>43</v>
      </c>
      <c r="B34" s="152" t="s">
        <v>44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4"/>
      <c r="W34" s="155"/>
      <c r="X34" s="155"/>
      <c r="Y34" s="156"/>
      <c r="Z34" s="155"/>
      <c r="AA34" s="157"/>
      <c r="AB34" s="156"/>
      <c r="AC34" s="156"/>
      <c r="AD34" s="155"/>
      <c r="AE34" s="157"/>
      <c r="AF34" s="156"/>
      <c r="AG34" s="156"/>
      <c r="AH34" s="155"/>
      <c r="AI34" s="157"/>
      <c r="AJ34" s="156"/>
      <c r="AK34" s="156"/>
      <c r="AL34" s="155"/>
      <c r="AM34" s="158"/>
      <c r="AN34" s="158"/>
      <c r="AO34" s="158"/>
      <c r="AP34" s="155"/>
      <c r="AQ34" s="156"/>
      <c r="AR34" s="155"/>
      <c r="AS34" s="158"/>
      <c r="AT34" s="158"/>
      <c r="AU34" s="159"/>
      <c r="AV34" s="155"/>
      <c r="AW34" s="160"/>
      <c r="AX34" s="155"/>
      <c r="AY34" s="153"/>
      <c r="AZ34" s="153"/>
      <c r="BA34" s="153"/>
      <c r="BB34" s="153"/>
      <c r="BC34" s="153"/>
      <c r="BD34" s="153"/>
      <c r="BE34" s="157"/>
      <c r="BF34" s="157"/>
      <c r="BG34" s="157"/>
      <c r="BH34" s="157"/>
      <c r="BI34" s="156"/>
      <c r="BJ34" s="155"/>
      <c r="BK34" s="157"/>
      <c r="BL34" s="157"/>
      <c r="BM34" s="157"/>
      <c r="BN34" s="157"/>
      <c r="BO34" s="156"/>
      <c r="BP34" s="156"/>
      <c r="BQ34" s="157"/>
      <c r="BR34" s="157"/>
      <c r="BS34" s="157"/>
      <c r="BT34" s="157"/>
      <c r="BU34" s="156"/>
      <c r="BV34" s="155"/>
      <c r="BW34" s="157"/>
      <c r="BX34" s="157"/>
      <c r="BY34" s="157"/>
      <c r="BZ34" s="157"/>
      <c r="CA34" s="156"/>
      <c r="CB34" s="155"/>
      <c r="CC34" s="157"/>
      <c r="CD34" s="157"/>
      <c r="CE34" s="156"/>
      <c r="CF34" s="155"/>
      <c r="CG34" s="157"/>
      <c r="CH34" s="157"/>
      <c r="CI34" s="156"/>
      <c r="CJ34" s="155"/>
      <c r="CK34" s="161"/>
      <c r="CL34" s="157"/>
      <c r="CM34" s="156"/>
      <c r="CN34" s="155"/>
      <c r="CO34" s="157"/>
      <c r="CP34" s="157"/>
      <c r="CQ34" s="156"/>
      <c r="CR34" s="155"/>
      <c r="CS34" s="157"/>
      <c r="CT34" s="157"/>
      <c r="CU34" s="156"/>
      <c r="CV34" s="155"/>
      <c r="CW34" s="158"/>
      <c r="CX34" s="158"/>
      <c r="CY34" s="158"/>
      <c r="CZ34" s="162"/>
      <c r="DA34" s="156"/>
      <c r="DB34" s="155"/>
      <c r="DC34" s="163"/>
      <c r="DD34" s="164"/>
      <c r="DE34" s="165"/>
      <c r="DI34" s="26"/>
      <c r="DJ34" s="27"/>
      <c r="DK34" s="19"/>
      <c r="DL34" s="28"/>
    </row>
    <row r="35" spans="1:162" s="4" customFormat="1" ht="17.25" customHeight="1" x14ac:dyDescent="0.25">
      <c r="A35" s="153"/>
      <c r="B35" s="152" t="s">
        <v>45</v>
      </c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4"/>
      <c r="W35" s="155"/>
      <c r="X35" s="155"/>
      <c r="Y35" s="156"/>
      <c r="Z35" s="155"/>
      <c r="AA35" s="157"/>
      <c r="AB35" s="156"/>
      <c r="AC35" s="156"/>
      <c r="AD35" s="155"/>
      <c r="AE35" s="157"/>
      <c r="AF35" s="156"/>
      <c r="AG35" s="156"/>
      <c r="AH35" s="155"/>
      <c r="AI35" s="157"/>
      <c r="AJ35" s="156"/>
      <c r="AK35" s="156"/>
      <c r="AL35" s="155"/>
      <c r="AM35" s="158"/>
      <c r="AN35" s="158"/>
      <c r="AO35" s="158"/>
      <c r="AP35" s="155"/>
      <c r="AQ35" s="156"/>
      <c r="AR35" s="155"/>
      <c r="AS35" s="158"/>
      <c r="AT35" s="158"/>
      <c r="AU35" s="159"/>
      <c r="AV35" s="155"/>
      <c r="AW35" s="160"/>
      <c r="AX35" s="155"/>
      <c r="AY35" s="153"/>
      <c r="AZ35" s="153"/>
      <c r="BA35" s="153"/>
      <c r="BB35" s="153"/>
      <c r="BC35" s="153"/>
      <c r="BD35" s="153"/>
      <c r="BE35" s="157"/>
      <c r="BF35" s="157"/>
      <c r="BG35" s="157"/>
      <c r="BH35" s="157"/>
      <c r="BI35" s="156"/>
      <c r="BJ35" s="155"/>
      <c r="BK35" s="157"/>
      <c r="BL35" s="157"/>
      <c r="BM35" s="157"/>
      <c r="BN35" s="157"/>
      <c r="BO35" s="156"/>
      <c r="BP35" s="155"/>
      <c r="BQ35" s="157"/>
      <c r="BR35" s="157"/>
      <c r="BS35" s="157"/>
      <c r="BT35" s="157"/>
      <c r="BU35" s="156"/>
      <c r="BV35" s="155"/>
      <c r="BW35" s="157"/>
      <c r="BX35" s="157"/>
      <c r="BY35" s="157"/>
      <c r="BZ35" s="157"/>
      <c r="CA35" s="156"/>
      <c r="CB35" s="155"/>
      <c r="CC35" s="157"/>
      <c r="CD35" s="157"/>
      <c r="CE35" s="156"/>
      <c r="CF35" s="155"/>
      <c r="CG35" s="157"/>
      <c r="CH35" s="157"/>
      <c r="CI35" s="156"/>
      <c r="CJ35" s="155"/>
      <c r="CK35" s="161"/>
      <c r="CL35" s="157"/>
      <c r="CM35" s="156"/>
      <c r="CN35" s="155"/>
      <c r="CO35" s="157"/>
      <c r="CP35" s="157"/>
      <c r="CQ35" s="156"/>
      <c r="CR35" s="155"/>
      <c r="CS35" s="157"/>
      <c r="CT35" s="157"/>
      <c r="CU35" s="156"/>
      <c r="CV35" s="155"/>
      <c r="CW35" s="158"/>
      <c r="CX35" s="158"/>
      <c r="CY35" s="158"/>
      <c r="CZ35" s="162"/>
      <c r="DA35" s="156"/>
      <c r="DB35" s="155"/>
      <c r="DC35" s="163"/>
      <c r="DD35" s="164"/>
      <c r="DE35" s="165"/>
      <c r="DF35" s="26"/>
      <c r="DG35" s="41"/>
      <c r="DI35" s="42"/>
      <c r="DL35" s="28"/>
    </row>
    <row r="36" spans="1:162" s="4" customFormat="1" ht="17.25" customHeight="1" x14ac:dyDescent="0.25">
      <c r="A36" s="153"/>
      <c r="B36" s="152" t="s">
        <v>46</v>
      </c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4"/>
      <c r="W36" s="155"/>
      <c r="X36" s="155"/>
      <c r="Y36" s="156"/>
      <c r="Z36" s="155"/>
      <c r="AA36" s="157"/>
      <c r="AB36" s="156"/>
      <c r="AC36" s="156"/>
      <c r="AD36" s="155"/>
      <c r="AE36" s="157"/>
      <c r="AF36" s="156"/>
      <c r="AG36" s="156"/>
      <c r="AH36" s="155"/>
      <c r="AI36" s="157"/>
      <c r="AJ36" s="156"/>
      <c r="AK36" s="156"/>
      <c r="AL36" s="155"/>
      <c r="AM36" s="158"/>
      <c r="AN36" s="158"/>
      <c r="AO36" s="158"/>
      <c r="AP36" s="155"/>
      <c r="AQ36" s="156"/>
      <c r="AR36" s="155"/>
      <c r="AS36" s="158"/>
      <c r="AT36" s="158"/>
      <c r="AU36" s="159"/>
      <c r="AV36" s="155"/>
      <c r="AW36" s="160"/>
      <c r="AX36" s="155"/>
      <c r="AY36" s="153"/>
      <c r="AZ36" s="153"/>
      <c r="BA36" s="153"/>
      <c r="BB36" s="153"/>
      <c r="BC36" s="153"/>
      <c r="BD36" s="153"/>
      <c r="BE36" s="157"/>
      <c r="BF36" s="157"/>
      <c r="BG36" s="157"/>
      <c r="BH36" s="157"/>
      <c r="BI36" s="156"/>
      <c r="BJ36" s="155"/>
      <c r="BK36" s="157"/>
      <c r="BL36" s="157"/>
      <c r="BM36" s="157"/>
      <c r="BN36" s="157"/>
      <c r="BO36" s="156"/>
      <c r="BP36" s="155"/>
      <c r="BQ36" s="157"/>
      <c r="BR36" s="157"/>
      <c r="BS36" s="157"/>
      <c r="BT36" s="157"/>
      <c r="BU36" s="156"/>
      <c r="BV36" s="155"/>
      <c r="BW36" s="157"/>
      <c r="BX36" s="157"/>
      <c r="BY36" s="157"/>
      <c r="BZ36" s="157"/>
      <c r="CA36" s="156"/>
      <c r="CB36" s="155"/>
      <c r="CC36" s="157"/>
      <c r="CD36" s="157"/>
      <c r="CE36" s="156"/>
      <c r="CF36" s="155"/>
      <c r="CG36" s="157"/>
      <c r="CH36" s="157"/>
      <c r="CI36" s="156"/>
      <c r="CJ36" s="155"/>
      <c r="CK36" s="161"/>
      <c r="CL36" s="157"/>
      <c r="CM36" s="156"/>
      <c r="CN36" s="155"/>
      <c r="CO36" s="157"/>
      <c r="CP36" s="157"/>
      <c r="CQ36" s="156"/>
      <c r="CR36" s="155"/>
      <c r="CS36" s="157"/>
      <c r="CT36" s="157"/>
      <c r="CU36" s="156"/>
      <c r="CV36" s="155"/>
      <c r="CW36" s="158"/>
      <c r="CX36" s="158"/>
      <c r="CY36" s="158"/>
      <c r="CZ36" s="162"/>
      <c r="DA36" s="156"/>
      <c r="DB36" s="155"/>
      <c r="DC36" s="163"/>
      <c r="DD36" s="164"/>
      <c r="DE36" s="165"/>
      <c r="DF36" s="26"/>
      <c r="DG36" s="41"/>
      <c r="DI36" s="42"/>
      <c r="DL36" s="28"/>
    </row>
    <row r="37" spans="1:162" s="4" customFormat="1" ht="17.25" customHeight="1" x14ac:dyDescent="0.25">
      <c r="A37" s="153"/>
      <c r="B37" s="152" t="s">
        <v>47</v>
      </c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4"/>
      <c r="W37" s="155"/>
      <c r="X37" s="155"/>
      <c r="Y37" s="156"/>
      <c r="Z37" s="155"/>
      <c r="AA37" s="157"/>
      <c r="AB37" s="156"/>
      <c r="AC37" s="156"/>
      <c r="AD37" s="155"/>
      <c r="AE37" s="157"/>
      <c r="AF37" s="156"/>
      <c r="AG37" s="156"/>
      <c r="AH37" s="155"/>
      <c r="AI37" s="157"/>
      <c r="AJ37" s="156"/>
      <c r="AK37" s="156"/>
      <c r="AL37" s="155"/>
      <c r="AM37" s="158"/>
      <c r="AN37" s="158"/>
      <c r="AO37" s="158"/>
      <c r="AP37" s="155"/>
      <c r="AQ37" s="156"/>
      <c r="AR37" s="155"/>
      <c r="AS37" s="158"/>
      <c r="AT37" s="158"/>
      <c r="AU37" s="159"/>
      <c r="AV37" s="155"/>
      <c r="AW37" s="160"/>
      <c r="AX37" s="155"/>
      <c r="AY37" s="153"/>
      <c r="AZ37" s="153"/>
      <c r="BA37" s="153"/>
      <c r="BB37" s="153"/>
      <c r="BC37" s="153"/>
      <c r="BD37" s="153"/>
      <c r="BE37" s="157"/>
      <c r="BF37" s="157"/>
      <c r="BG37" s="157"/>
      <c r="BH37" s="157"/>
      <c r="BI37" s="156"/>
      <c r="BJ37" s="155"/>
      <c r="BK37" s="157"/>
      <c r="BL37" s="157"/>
      <c r="BM37" s="157"/>
      <c r="BN37" s="157"/>
      <c r="BO37" s="156"/>
      <c r="BP37" s="155"/>
      <c r="BQ37" s="157"/>
      <c r="BR37" s="157"/>
      <c r="BS37" s="157"/>
      <c r="BT37" s="157"/>
      <c r="BU37" s="156"/>
      <c r="BV37" s="155"/>
      <c r="BW37" s="157"/>
      <c r="BX37" s="157"/>
      <c r="BY37" s="157"/>
      <c r="BZ37" s="157"/>
      <c r="CA37" s="156"/>
      <c r="CB37" s="155"/>
      <c r="CC37" s="157"/>
      <c r="CD37" s="157"/>
      <c r="CE37" s="156"/>
      <c r="CF37" s="155"/>
      <c r="CG37" s="157"/>
      <c r="CH37" s="157"/>
      <c r="CI37" s="156"/>
      <c r="CJ37" s="155"/>
      <c r="CK37" s="161"/>
      <c r="CL37" s="157"/>
      <c r="CM37" s="156"/>
      <c r="CN37" s="155"/>
      <c r="CO37" s="157"/>
      <c r="CP37" s="157"/>
      <c r="CQ37" s="156"/>
      <c r="CR37" s="155"/>
      <c r="CS37" s="157"/>
      <c r="CT37" s="157"/>
      <c r="CU37" s="156"/>
      <c r="CV37" s="155"/>
      <c r="CW37" s="158"/>
      <c r="CX37" s="158"/>
      <c r="CY37" s="158"/>
      <c r="CZ37" s="162"/>
      <c r="DA37" s="156"/>
      <c r="DB37" s="155"/>
      <c r="DC37" s="163"/>
      <c r="DD37" s="164"/>
      <c r="DE37" s="165"/>
      <c r="DF37" s="26"/>
      <c r="DG37" s="41"/>
      <c r="DI37" s="42"/>
      <c r="DL37" s="28"/>
    </row>
    <row r="38" spans="1:162" s="4" customFormat="1" ht="17.25" customHeight="1" x14ac:dyDescent="0.25">
      <c r="A38" s="153"/>
      <c r="B38" s="152" t="s">
        <v>48</v>
      </c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4"/>
      <c r="W38" s="155"/>
      <c r="X38" s="155"/>
      <c r="Y38" s="156"/>
      <c r="Z38" s="155"/>
      <c r="AA38" s="157"/>
      <c r="AB38" s="156"/>
      <c r="AC38" s="156"/>
      <c r="AD38" s="155"/>
      <c r="AE38" s="157"/>
      <c r="AF38" s="156"/>
      <c r="AG38" s="156"/>
      <c r="AH38" s="155"/>
      <c r="AI38" s="157"/>
      <c r="AJ38" s="156"/>
      <c r="AK38" s="156"/>
      <c r="AL38" s="155"/>
      <c r="AM38" s="158"/>
      <c r="AN38" s="158"/>
      <c r="AO38" s="158"/>
      <c r="AP38" s="155"/>
      <c r="AQ38" s="156"/>
      <c r="AR38" s="155"/>
      <c r="AS38" s="158"/>
      <c r="AT38" s="158"/>
      <c r="AU38" s="159"/>
      <c r="AV38" s="155"/>
      <c r="AW38" s="160"/>
      <c r="AX38" s="155"/>
      <c r="AY38" s="153"/>
      <c r="AZ38" s="153"/>
      <c r="BA38" s="153"/>
      <c r="BB38" s="153"/>
      <c r="BC38" s="153"/>
      <c r="BD38" s="153"/>
      <c r="BE38" s="157"/>
      <c r="BF38" s="157"/>
      <c r="BG38" s="157"/>
      <c r="BH38" s="157"/>
      <c r="BI38" s="156"/>
      <c r="BJ38" s="155"/>
      <c r="BK38" s="157"/>
      <c r="BL38" s="157"/>
      <c r="BM38" s="157"/>
      <c r="BN38" s="157"/>
      <c r="BO38" s="156"/>
      <c r="BP38" s="155"/>
      <c r="BQ38" s="157"/>
      <c r="BR38" s="157"/>
      <c r="BS38" s="157"/>
      <c r="BT38" s="157"/>
      <c r="BU38" s="156"/>
      <c r="BV38" s="155"/>
      <c r="BW38" s="157"/>
      <c r="BX38" s="157"/>
      <c r="BY38" s="157"/>
      <c r="BZ38" s="157"/>
      <c r="CA38" s="156"/>
      <c r="CB38" s="155"/>
      <c r="CC38" s="157"/>
      <c r="CD38" s="157"/>
      <c r="CE38" s="156"/>
      <c r="CF38" s="155"/>
      <c r="CG38" s="157"/>
      <c r="CH38" s="157"/>
      <c r="CI38" s="156"/>
      <c r="CJ38" s="155"/>
      <c r="CK38" s="161"/>
      <c r="CL38" s="157"/>
      <c r="CM38" s="156"/>
      <c r="CN38" s="155"/>
      <c r="CO38" s="157"/>
      <c r="CP38" s="157"/>
      <c r="CQ38" s="156"/>
      <c r="CR38" s="155"/>
      <c r="CS38" s="157"/>
      <c r="CT38" s="157"/>
      <c r="CU38" s="156"/>
      <c r="CV38" s="155"/>
      <c r="CW38" s="158"/>
      <c r="CX38" s="158"/>
      <c r="CY38" s="158"/>
      <c r="CZ38" s="162"/>
      <c r="DA38" s="156"/>
      <c r="DB38" s="155"/>
      <c r="DC38" s="163"/>
      <c r="DD38" s="164"/>
      <c r="DE38" s="165"/>
      <c r="DF38" s="26"/>
      <c r="DG38" s="41"/>
      <c r="DI38" s="42"/>
      <c r="DL38" s="28"/>
    </row>
    <row r="39" spans="1:162" s="4" customFormat="1" ht="17.25" customHeight="1" x14ac:dyDescent="0.25">
      <c r="A39" s="153"/>
      <c r="B39" s="152" t="s">
        <v>49</v>
      </c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4"/>
      <c r="W39" s="155"/>
      <c r="X39" s="155"/>
      <c r="Y39" s="156"/>
      <c r="Z39" s="155"/>
      <c r="AA39" s="157"/>
      <c r="AB39" s="156"/>
      <c r="AC39" s="156"/>
      <c r="AD39" s="155"/>
      <c r="AE39" s="157"/>
      <c r="AF39" s="156"/>
      <c r="AG39" s="156"/>
      <c r="AH39" s="155"/>
      <c r="AI39" s="157"/>
      <c r="AJ39" s="156"/>
      <c r="AK39" s="156"/>
      <c r="AL39" s="155"/>
      <c r="AM39" s="158"/>
      <c r="AN39" s="158"/>
      <c r="AO39" s="158"/>
      <c r="AP39" s="155"/>
      <c r="AQ39" s="156"/>
      <c r="AR39" s="155"/>
      <c r="AS39" s="158"/>
      <c r="AT39" s="158"/>
      <c r="AU39" s="159"/>
      <c r="AV39" s="155"/>
      <c r="AW39" s="160"/>
      <c r="AX39" s="155"/>
      <c r="AY39" s="153"/>
      <c r="AZ39" s="153"/>
      <c r="BA39" s="153"/>
      <c r="BB39" s="153"/>
      <c r="BC39" s="153"/>
      <c r="BD39" s="153"/>
      <c r="BE39" s="157"/>
      <c r="BF39" s="157"/>
      <c r="BG39" s="157"/>
      <c r="BH39" s="157"/>
      <c r="BI39" s="156"/>
      <c r="BJ39" s="155"/>
      <c r="BK39" s="157"/>
      <c r="BL39" s="157"/>
      <c r="BM39" s="157"/>
      <c r="BN39" s="157"/>
      <c r="BO39" s="156"/>
      <c r="BP39" s="155"/>
      <c r="BQ39" s="157"/>
      <c r="BR39" s="157"/>
      <c r="BS39" s="157"/>
      <c r="BT39" s="157"/>
      <c r="BU39" s="156"/>
      <c r="BV39" s="155"/>
      <c r="BW39" s="157"/>
      <c r="BX39" s="157"/>
      <c r="BY39" s="157"/>
      <c r="BZ39" s="157"/>
      <c r="CA39" s="156"/>
      <c r="CB39" s="155"/>
      <c r="CC39" s="157"/>
      <c r="CD39" s="157"/>
      <c r="CE39" s="156"/>
      <c r="CF39" s="155"/>
      <c r="CG39" s="157"/>
      <c r="CH39" s="157"/>
      <c r="CI39" s="156"/>
      <c r="CJ39" s="155"/>
      <c r="CK39" s="161"/>
      <c r="CL39" s="157"/>
      <c r="CM39" s="156"/>
      <c r="CN39" s="155"/>
      <c r="CO39" s="157"/>
      <c r="CP39" s="157"/>
      <c r="CQ39" s="156"/>
      <c r="CR39" s="155"/>
      <c r="CS39" s="157"/>
      <c r="CT39" s="157"/>
      <c r="CU39" s="156"/>
      <c r="CV39" s="155"/>
      <c r="CW39" s="158"/>
      <c r="CX39" s="158"/>
      <c r="CY39" s="158"/>
      <c r="CZ39" s="162"/>
      <c r="DA39" s="156"/>
      <c r="DB39" s="155"/>
      <c r="DC39" s="163"/>
      <c r="DD39" s="164"/>
      <c r="DE39" s="165"/>
      <c r="DF39" s="26"/>
      <c r="DG39" s="41"/>
      <c r="DI39" s="42"/>
      <c r="DL39" s="28"/>
    </row>
    <row r="40" spans="1:162" ht="26.25" customHeight="1" x14ac:dyDescent="0.25">
      <c r="W40" s="44"/>
      <c r="X40" s="44"/>
      <c r="Y40" s="45"/>
      <c r="Z40" s="44"/>
      <c r="AA40" s="46"/>
      <c r="AB40" s="45"/>
      <c r="AC40" s="45"/>
      <c r="AD40" s="44"/>
      <c r="AE40" s="46"/>
      <c r="AF40" s="45"/>
      <c r="AG40" s="45"/>
      <c r="AH40" s="44"/>
      <c r="AI40" s="46"/>
      <c r="AJ40" s="45"/>
      <c r="AK40" s="45"/>
      <c r="AL40" s="44"/>
      <c r="AM40" s="47"/>
      <c r="AN40" s="47"/>
      <c r="AO40" s="47"/>
      <c r="AP40" s="44"/>
      <c r="AQ40" s="45"/>
      <c r="AR40" s="44"/>
      <c r="AS40" s="47"/>
      <c r="AT40" s="47"/>
      <c r="AU40" s="48"/>
      <c r="AV40" s="44"/>
      <c r="AW40" s="38"/>
      <c r="AX40" s="44"/>
      <c r="AY40" s="49"/>
      <c r="AZ40" s="49"/>
      <c r="BA40" s="49"/>
      <c r="BB40" s="49"/>
      <c r="BC40" s="49"/>
      <c r="BD40" s="49"/>
      <c r="BE40" s="46"/>
      <c r="BF40" s="46"/>
      <c r="BG40" s="46"/>
      <c r="BH40" s="46"/>
      <c r="BI40" s="45"/>
      <c r="BJ40" s="44"/>
      <c r="BK40" s="46"/>
      <c r="BL40" s="46"/>
      <c r="BM40" s="46"/>
      <c r="BN40" s="46"/>
      <c r="BO40" s="45"/>
      <c r="BP40" s="44"/>
      <c r="BQ40" s="46"/>
      <c r="BR40" s="46"/>
      <c r="BS40" s="46"/>
      <c r="BT40" s="46"/>
      <c r="BU40" s="45"/>
      <c r="BV40" s="44"/>
      <c r="BW40" s="46"/>
      <c r="BX40" s="46"/>
      <c r="BY40" s="46"/>
      <c r="BZ40" s="46"/>
      <c r="CA40" s="45"/>
      <c r="CB40" s="44"/>
      <c r="CC40" s="46"/>
      <c r="CD40" s="46"/>
      <c r="CE40" s="45"/>
      <c r="CF40" s="44"/>
      <c r="CG40" s="46"/>
      <c r="CH40" s="46"/>
      <c r="CI40" s="45"/>
      <c r="CJ40" s="44"/>
      <c r="CK40" s="50"/>
      <c r="CL40" s="46"/>
      <c r="CM40" s="45"/>
      <c r="CN40" s="44"/>
      <c r="CO40" s="46"/>
      <c r="CP40" s="46"/>
      <c r="CQ40" s="45"/>
      <c r="CR40" s="44"/>
      <c r="CS40" s="46"/>
      <c r="CT40" s="46"/>
      <c r="CU40" s="45"/>
      <c r="CV40" s="44"/>
      <c r="CW40" s="47"/>
      <c r="CX40" s="47"/>
      <c r="CY40" s="47"/>
      <c r="CZ40" s="51"/>
      <c r="DA40" s="45"/>
      <c r="DB40" s="44"/>
      <c r="DC40" s="52"/>
      <c r="DD40" s="53"/>
      <c r="DE40" s="54"/>
      <c r="DF40" s="26"/>
      <c r="DG40" s="41"/>
      <c r="DI40" s="42"/>
      <c r="DL40" s="28"/>
      <c r="FC40" s="4"/>
      <c r="FD40" s="4"/>
      <c r="FE40" s="4"/>
      <c r="FF40" s="4"/>
    </row>
    <row r="41" spans="1:162" ht="26.25" customHeight="1" x14ac:dyDescent="0.25">
      <c r="W41" s="55"/>
      <c r="X41" s="55"/>
      <c r="Y41" s="34"/>
      <c r="Z41" s="55"/>
      <c r="AA41" s="30"/>
      <c r="AB41" s="34"/>
      <c r="AC41" s="34"/>
      <c r="AD41" s="55"/>
      <c r="AE41" s="30"/>
      <c r="AF41" s="34"/>
      <c r="AG41" s="34"/>
      <c r="AH41" s="55"/>
      <c r="AI41" s="30"/>
      <c r="AJ41" s="34"/>
      <c r="AK41" s="34"/>
      <c r="AL41" s="55"/>
      <c r="AM41" s="32"/>
      <c r="AN41" s="32"/>
      <c r="AO41" s="32"/>
      <c r="AP41" s="55"/>
      <c r="AQ41" s="34"/>
      <c r="AR41" s="55"/>
      <c r="AS41" s="32"/>
      <c r="AT41" s="32"/>
      <c r="AU41" s="33"/>
      <c r="AV41" s="55"/>
      <c r="AW41" s="34"/>
      <c r="AX41" s="55"/>
      <c r="AY41" s="39"/>
      <c r="AZ41" s="39"/>
      <c r="BA41" s="39"/>
      <c r="BB41" s="39"/>
      <c r="BC41" s="39"/>
      <c r="BD41" s="39"/>
      <c r="BE41" s="30"/>
      <c r="BF41" s="30"/>
      <c r="BG41" s="30"/>
      <c r="BH41" s="30"/>
      <c r="BI41" s="34"/>
      <c r="BJ41" s="55"/>
      <c r="BK41" s="30"/>
      <c r="BL41" s="30"/>
      <c r="BM41" s="30"/>
      <c r="BN41" s="30"/>
      <c r="BO41" s="34"/>
      <c r="BP41" s="55"/>
      <c r="BQ41" s="30"/>
      <c r="BR41" s="30"/>
      <c r="BS41" s="30"/>
      <c r="BT41" s="30"/>
      <c r="BU41" s="34"/>
      <c r="BV41" s="55"/>
      <c r="BW41" s="30"/>
      <c r="BX41" s="30"/>
      <c r="BY41" s="30"/>
      <c r="BZ41" s="30"/>
      <c r="CA41" s="34"/>
      <c r="CB41" s="55"/>
      <c r="CC41" s="30"/>
      <c r="CD41" s="30"/>
      <c r="CE41" s="34"/>
      <c r="CF41" s="55"/>
      <c r="CG41" s="30"/>
      <c r="CH41" s="30"/>
      <c r="CI41" s="34"/>
      <c r="CJ41" s="55"/>
      <c r="CK41" s="56"/>
      <c r="CL41" s="30"/>
      <c r="CM41" s="34"/>
      <c r="CN41" s="55"/>
      <c r="CO41" s="30"/>
      <c r="CP41" s="30"/>
      <c r="CQ41" s="34"/>
      <c r="CR41" s="55"/>
      <c r="CS41" s="30"/>
      <c r="CT41" s="30"/>
      <c r="CU41" s="34"/>
      <c r="CV41" s="55"/>
      <c r="CW41" s="32"/>
      <c r="CX41" s="32"/>
      <c r="CY41" s="32"/>
      <c r="CZ41" s="31"/>
      <c r="DA41" s="34"/>
      <c r="DB41" s="55"/>
      <c r="DC41" s="57"/>
      <c r="DD41" s="58"/>
      <c r="DE41" s="59"/>
      <c r="DF41" s="26"/>
      <c r="DG41" s="41"/>
      <c r="DI41" s="42"/>
      <c r="DL41" s="28"/>
      <c r="FC41" s="4"/>
      <c r="FD41" s="4"/>
      <c r="FE41" s="4"/>
      <c r="FF41" s="4"/>
    </row>
    <row r="42" spans="1:162" ht="26.25" customHeight="1" x14ac:dyDescent="0.25">
      <c r="W42" s="55"/>
      <c r="X42" s="55"/>
      <c r="Y42" s="34"/>
      <c r="Z42" s="55"/>
      <c r="AA42" s="30"/>
      <c r="AB42" s="34"/>
      <c r="AC42" s="34"/>
      <c r="AD42" s="55"/>
      <c r="AE42" s="30"/>
      <c r="AF42" s="34"/>
      <c r="AG42" s="34"/>
      <c r="AH42" s="55"/>
      <c r="AI42" s="30"/>
      <c r="AJ42" s="34"/>
      <c r="AK42" s="34"/>
      <c r="AL42" s="55"/>
      <c r="AM42" s="32"/>
      <c r="AN42" s="32"/>
      <c r="AO42" s="32"/>
      <c r="AP42" s="55"/>
      <c r="AQ42" s="34"/>
      <c r="AR42" s="55"/>
      <c r="AS42" s="32"/>
      <c r="AT42" s="32"/>
      <c r="AU42" s="33"/>
      <c r="AV42" s="55"/>
      <c r="AW42" s="34"/>
      <c r="AX42" s="55"/>
      <c r="AY42" s="39"/>
      <c r="AZ42" s="39"/>
      <c r="BA42" s="39"/>
      <c r="BB42" s="39"/>
      <c r="BC42" s="39"/>
      <c r="BD42" s="39"/>
      <c r="BE42" s="30"/>
      <c r="BF42" s="30"/>
      <c r="BG42" s="30"/>
      <c r="BH42" s="30"/>
      <c r="BI42" s="34"/>
      <c r="BJ42" s="55"/>
      <c r="BK42" s="30"/>
      <c r="BL42" s="30"/>
      <c r="BM42" s="30"/>
      <c r="BN42" s="30"/>
      <c r="BO42" s="34"/>
      <c r="BP42" s="55"/>
      <c r="BQ42" s="30"/>
      <c r="BR42" s="30"/>
      <c r="BS42" s="30"/>
      <c r="BT42" s="30"/>
      <c r="BU42" s="34"/>
      <c r="BV42" s="55"/>
      <c r="BW42" s="30"/>
      <c r="BX42" s="30"/>
      <c r="BY42" s="30"/>
      <c r="BZ42" s="30"/>
      <c r="CA42" s="34"/>
      <c r="CB42" s="55"/>
      <c r="CC42" s="30"/>
      <c r="CD42" s="30"/>
      <c r="CE42" s="34"/>
      <c r="CF42" s="55"/>
      <c r="CG42" s="30"/>
      <c r="CH42" s="30"/>
      <c r="CI42" s="34"/>
      <c r="CJ42" s="55"/>
      <c r="CK42" s="56"/>
      <c r="CL42" s="30"/>
      <c r="CM42" s="34"/>
      <c r="CN42" s="55"/>
      <c r="CO42" s="30"/>
      <c r="CP42" s="30"/>
      <c r="CQ42" s="34"/>
      <c r="CR42" s="55"/>
      <c r="CS42" s="30"/>
      <c r="CT42" s="30"/>
      <c r="CU42" s="34"/>
      <c r="CV42" s="55"/>
      <c r="CW42" s="32"/>
      <c r="CX42" s="32"/>
      <c r="CY42" s="32"/>
      <c r="CZ42" s="31"/>
      <c r="DA42" s="34"/>
      <c r="DB42" s="55"/>
      <c r="DC42" s="57"/>
      <c r="DD42" s="58"/>
      <c r="DE42" s="59"/>
      <c r="DF42" s="26"/>
      <c r="DG42" s="41"/>
      <c r="DI42" s="42"/>
      <c r="DL42" s="28"/>
      <c r="FC42" s="4"/>
      <c r="FD42" s="4"/>
      <c r="FE42" s="4"/>
      <c r="FF42" s="4"/>
    </row>
    <row r="43" spans="1:162" ht="26.25" customHeight="1" x14ac:dyDescent="0.25">
      <c r="W43" s="55"/>
      <c r="X43" s="55"/>
      <c r="Y43" s="34"/>
      <c r="Z43" s="55"/>
      <c r="AA43" s="30"/>
      <c r="AB43" s="34"/>
      <c r="AC43" s="34"/>
      <c r="AD43" s="55"/>
      <c r="AE43" s="30"/>
      <c r="AF43" s="34"/>
      <c r="AG43" s="34"/>
      <c r="AH43" s="55"/>
      <c r="AI43" s="30"/>
      <c r="AJ43" s="34"/>
      <c r="AK43" s="34"/>
      <c r="AL43" s="55"/>
      <c r="AM43" s="32"/>
      <c r="AN43" s="32"/>
      <c r="AO43" s="32"/>
      <c r="AP43" s="55"/>
      <c r="AQ43" s="34"/>
      <c r="AR43" s="55"/>
      <c r="AS43" s="32"/>
      <c r="AT43" s="32"/>
      <c r="AU43" s="33"/>
      <c r="AV43" s="55"/>
      <c r="AW43" s="34"/>
      <c r="AX43" s="55"/>
      <c r="AY43" s="39"/>
      <c r="AZ43" s="39"/>
      <c r="BA43" s="39"/>
      <c r="BB43" s="39"/>
      <c r="BC43" s="39"/>
      <c r="BD43" s="39"/>
      <c r="BE43" s="30"/>
      <c r="BF43" s="30"/>
      <c r="BG43" s="30"/>
      <c r="BH43" s="30"/>
      <c r="BI43" s="34"/>
      <c r="BJ43" s="55"/>
      <c r="BK43" s="30"/>
      <c r="BL43" s="30"/>
      <c r="BM43" s="30"/>
      <c r="BN43" s="30"/>
      <c r="BO43" s="34"/>
      <c r="BP43" s="55"/>
      <c r="BQ43" s="30"/>
      <c r="BR43" s="30"/>
      <c r="BS43" s="30"/>
      <c r="BT43" s="30"/>
      <c r="BU43" s="34"/>
      <c r="BV43" s="55"/>
      <c r="BW43" s="30"/>
      <c r="BX43" s="30"/>
      <c r="BY43" s="30"/>
      <c r="BZ43" s="30"/>
      <c r="CA43" s="34"/>
      <c r="CB43" s="55"/>
      <c r="CC43" s="30"/>
      <c r="CD43" s="30"/>
      <c r="CE43" s="34"/>
      <c r="CF43" s="55"/>
      <c r="CG43" s="30"/>
      <c r="CH43" s="30"/>
      <c r="CI43" s="34"/>
      <c r="CJ43" s="55"/>
      <c r="CK43" s="56"/>
      <c r="CL43" s="30"/>
      <c r="CM43" s="34"/>
      <c r="CN43" s="55"/>
      <c r="CO43" s="30"/>
      <c r="CP43" s="30"/>
      <c r="CQ43" s="34"/>
      <c r="CR43" s="55"/>
      <c r="CS43" s="30"/>
      <c r="CT43" s="30"/>
      <c r="CU43" s="34"/>
      <c r="CV43" s="55"/>
      <c r="CW43" s="32"/>
      <c r="CX43" s="32"/>
      <c r="CY43" s="32"/>
      <c r="CZ43" s="31"/>
      <c r="DA43" s="34"/>
      <c r="DB43" s="55"/>
      <c r="DC43" s="57"/>
      <c r="DD43" s="58"/>
      <c r="DE43" s="59"/>
      <c r="DF43" s="26"/>
      <c r="DG43" s="41"/>
      <c r="DI43" s="42"/>
      <c r="DL43" s="28"/>
      <c r="FC43" s="4"/>
      <c r="FD43" s="4"/>
      <c r="FE43" s="4"/>
      <c r="FF43" s="4"/>
    </row>
    <row r="44" spans="1:162" ht="26.25" customHeight="1" x14ac:dyDescent="0.25">
      <c r="W44" s="55"/>
      <c r="X44" s="55"/>
      <c r="Y44" s="34"/>
      <c r="Z44" s="55"/>
      <c r="AA44" s="30"/>
      <c r="AB44" s="34"/>
      <c r="AC44" s="34"/>
      <c r="AD44" s="55"/>
      <c r="AE44" s="30"/>
      <c r="AF44" s="34"/>
      <c r="AG44" s="34"/>
      <c r="AH44" s="55"/>
      <c r="AI44" s="30"/>
      <c r="AJ44" s="34"/>
      <c r="AK44" s="34"/>
      <c r="AL44" s="55"/>
      <c r="AM44" s="32"/>
      <c r="AN44" s="32"/>
      <c r="AO44" s="32"/>
      <c r="AP44" s="55"/>
      <c r="AQ44" s="34"/>
      <c r="AR44" s="55"/>
      <c r="AS44" s="32"/>
      <c r="AT44" s="32"/>
      <c r="AU44" s="33"/>
      <c r="AV44" s="55"/>
      <c r="AW44" s="34"/>
      <c r="AX44" s="55"/>
      <c r="AY44" s="39"/>
      <c r="AZ44" s="39"/>
      <c r="BA44" s="39"/>
      <c r="BB44" s="39"/>
      <c r="BC44" s="39"/>
      <c r="BD44" s="39"/>
      <c r="BE44" s="30"/>
      <c r="BF44" s="30"/>
      <c r="BG44" s="30"/>
      <c r="BH44" s="30"/>
      <c r="BI44" s="34"/>
      <c r="BJ44" s="55"/>
      <c r="BK44" s="30"/>
      <c r="BL44" s="30"/>
      <c r="BM44" s="30"/>
      <c r="BN44" s="30"/>
      <c r="BO44" s="34"/>
      <c r="BP44" s="55"/>
      <c r="BQ44" s="30"/>
      <c r="BR44" s="30"/>
      <c r="BS44" s="30"/>
      <c r="BT44" s="30"/>
      <c r="BU44" s="34"/>
      <c r="BV44" s="55"/>
      <c r="BW44" s="30"/>
      <c r="BX44" s="30"/>
      <c r="BY44" s="30"/>
      <c r="BZ44" s="30"/>
      <c r="CA44" s="34"/>
      <c r="CB44" s="55"/>
      <c r="CC44" s="30"/>
      <c r="CD44" s="30"/>
      <c r="CE44" s="34"/>
      <c r="CF44" s="55"/>
      <c r="CG44" s="30"/>
      <c r="CH44" s="30"/>
      <c r="CI44" s="34"/>
      <c r="CJ44" s="55"/>
      <c r="CK44" s="56"/>
      <c r="CL44" s="30"/>
      <c r="CM44" s="34"/>
      <c r="CN44" s="55"/>
      <c r="CO44" s="30"/>
      <c r="CP44" s="30"/>
      <c r="CQ44" s="34"/>
      <c r="CR44" s="55"/>
      <c r="CS44" s="30"/>
      <c r="CT44" s="30"/>
      <c r="CU44" s="34"/>
      <c r="CV44" s="55"/>
      <c r="CW44" s="32"/>
      <c r="CX44" s="32"/>
      <c r="CY44" s="32"/>
      <c r="CZ44" s="31"/>
      <c r="DA44" s="34"/>
      <c r="DB44" s="55"/>
      <c r="DC44" s="57"/>
      <c r="DD44" s="58"/>
      <c r="DE44" s="59"/>
      <c r="DF44" s="26"/>
      <c r="DG44" s="41"/>
      <c r="DI44" s="42"/>
      <c r="DL44" s="28"/>
      <c r="FC44" s="4"/>
      <c r="FD44" s="4"/>
      <c r="FE44" s="4"/>
      <c r="FF44" s="4"/>
    </row>
    <row r="45" spans="1:162" ht="26.25" customHeight="1" x14ac:dyDescent="0.25">
      <c r="W45" s="55"/>
      <c r="X45" s="55"/>
      <c r="Y45" s="34"/>
      <c r="Z45" s="55"/>
      <c r="AA45" s="30"/>
      <c r="AB45" s="34"/>
      <c r="AC45" s="34"/>
      <c r="AD45" s="55"/>
      <c r="AE45" s="30"/>
      <c r="AF45" s="34"/>
      <c r="AG45" s="34"/>
      <c r="AH45" s="55"/>
      <c r="AI45" s="30"/>
      <c r="AJ45" s="34"/>
      <c r="AK45" s="34"/>
      <c r="AL45" s="55"/>
      <c r="AM45" s="32"/>
      <c r="AN45" s="32"/>
      <c r="AO45" s="32"/>
      <c r="AP45" s="55"/>
      <c r="AQ45" s="34"/>
      <c r="AR45" s="55"/>
      <c r="AS45" s="32"/>
      <c r="AT45" s="32"/>
      <c r="AU45" s="33"/>
      <c r="AV45" s="55"/>
      <c r="AW45" s="34"/>
      <c r="AX45" s="55"/>
      <c r="AY45" s="39"/>
      <c r="AZ45" s="39"/>
      <c r="BA45" s="39"/>
      <c r="BB45" s="39"/>
      <c r="BC45" s="39"/>
      <c r="BD45" s="39"/>
      <c r="BE45" s="30"/>
      <c r="BF45" s="30"/>
      <c r="BG45" s="30"/>
      <c r="BH45" s="30"/>
      <c r="BI45" s="34"/>
      <c r="BJ45" s="55"/>
      <c r="BK45" s="30"/>
      <c r="BL45" s="30"/>
      <c r="BM45" s="30"/>
      <c r="BN45" s="30"/>
      <c r="BO45" s="34"/>
      <c r="BP45" s="55"/>
      <c r="BQ45" s="30"/>
      <c r="BR45" s="30"/>
      <c r="BS45" s="30"/>
      <c r="BT45" s="30"/>
      <c r="BU45" s="34"/>
      <c r="BV45" s="55"/>
      <c r="BW45" s="30"/>
      <c r="BX45" s="30"/>
      <c r="BY45" s="30"/>
      <c r="BZ45" s="30"/>
      <c r="CA45" s="34"/>
      <c r="CB45" s="55"/>
      <c r="CC45" s="30"/>
      <c r="CD45" s="30"/>
      <c r="CE45" s="34"/>
      <c r="CF45" s="55"/>
      <c r="CG45" s="30"/>
      <c r="CH45" s="30"/>
      <c r="CI45" s="34"/>
      <c r="CJ45" s="55"/>
      <c r="CK45" s="56"/>
      <c r="CL45" s="30"/>
      <c r="CM45" s="34"/>
      <c r="CN45" s="55"/>
      <c r="CO45" s="30"/>
      <c r="CP45" s="30"/>
      <c r="CQ45" s="34"/>
      <c r="CR45" s="55"/>
      <c r="CS45" s="30"/>
      <c r="CT45" s="30"/>
      <c r="CU45" s="34"/>
      <c r="CV45" s="55"/>
      <c r="CW45" s="32"/>
      <c r="CX45" s="32"/>
      <c r="CY45" s="32"/>
      <c r="CZ45" s="31"/>
      <c r="DA45" s="34"/>
      <c r="DB45" s="55"/>
      <c r="DC45" s="57"/>
      <c r="DD45" s="58"/>
      <c r="DE45" s="59"/>
      <c r="DF45" s="26"/>
      <c r="DG45" s="41"/>
      <c r="DI45" s="42"/>
      <c r="DL45" s="28"/>
      <c r="FC45" s="4"/>
      <c r="FD45" s="4"/>
      <c r="FE45" s="4"/>
      <c r="FF45" s="4"/>
    </row>
    <row r="46" spans="1:162" ht="26.25" customHeight="1" x14ac:dyDescent="0.25">
      <c r="W46" s="55"/>
      <c r="X46" s="55"/>
      <c r="Y46" s="34"/>
      <c r="Z46" s="55"/>
      <c r="AA46" s="30"/>
      <c r="AB46" s="34"/>
      <c r="AC46" s="34"/>
      <c r="AD46" s="55"/>
      <c r="AE46" s="30"/>
      <c r="AF46" s="34"/>
      <c r="AG46" s="34"/>
      <c r="AH46" s="55"/>
      <c r="AI46" s="30"/>
      <c r="AJ46" s="34"/>
      <c r="AK46" s="34"/>
      <c r="AL46" s="55"/>
      <c r="AM46" s="32"/>
      <c r="AN46" s="32"/>
      <c r="AO46" s="32"/>
      <c r="AP46" s="55"/>
      <c r="AQ46" s="34"/>
      <c r="AR46" s="55"/>
      <c r="AS46" s="32"/>
      <c r="AT46" s="32"/>
      <c r="AU46" s="33"/>
      <c r="AV46" s="55"/>
      <c r="AW46" s="34"/>
      <c r="AX46" s="55"/>
      <c r="AY46" s="39"/>
      <c r="AZ46" s="39"/>
      <c r="BA46" s="39"/>
      <c r="BB46" s="39"/>
      <c r="BC46" s="39"/>
      <c r="BD46" s="39"/>
      <c r="BE46" s="30"/>
      <c r="BF46" s="30"/>
      <c r="BG46" s="30"/>
      <c r="BH46" s="30"/>
      <c r="BI46" s="34"/>
      <c r="BJ46" s="55"/>
      <c r="BK46" s="30"/>
      <c r="BL46" s="30"/>
      <c r="BM46" s="30"/>
      <c r="BN46" s="30"/>
      <c r="BO46" s="34"/>
      <c r="BP46" s="55"/>
      <c r="BQ46" s="30"/>
      <c r="BR46" s="30"/>
      <c r="BS46" s="30"/>
      <c r="BT46" s="30"/>
      <c r="BU46" s="34"/>
      <c r="BV46" s="55"/>
      <c r="BW46" s="30"/>
      <c r="BX46" s="30"/>
      <c r="BY46" s="30"/>
      <c r="BZ46" s="30"/>
      <c r="CA46" s="34"/>
      <c r="CB46" s="55"/>
      <c r="CC46" s="30"/>
      <c r="CD46" s="30"/>
      <c r="CE46" s="34"/>
      <c r="CF46" s="55"/>
      <c r="CG46" s="30"/>
      <c r="CH46" s="30"/>
      <c r="CI46" s="34"/>
      <c r="CJ46" s="55"/>
      <c r="CK46" s="56"/>
      <c r="CL46" s="30"/>
      <c r="CM46" s="34"/>
      <c r="CN46" s="55"/>
      <c r="CO46" s="30"/>
      <c r="CP46" s="30"/>
      <c r="CQ46" s="34"/>
      <c r="CR46" s="55"/>
      <c r="CS46" s="30"/>
      <c r="CT46" s="30"/>
      <c r="CU46" s="34"/>
      <c r="CV46" s="55"/>
      <c r="CW46" s="32"/>
      <c r="CX46" s="32"/>
      <c r="CY46" s="32"/>
      <c r="CZ46" s="31"/>
      <c r="DA46" s="34"/>
      <c r="DB46" s="55"/>
      <c r="DC46" s="57"/>
      <c r="DD46" s="58"/>
      <c r="DE46" s="59"/>
      <c r="DF46" s="26"/>
      <c r="DG46" s="41"/>
      <c r="DI46" s="42"/>
      <c r="DL46" s="28"/>
      <c r="FC46" s="4"/>
      <c r="FD46" s="4"/>
      <c r="FE46" s="4"/>
      <c r="FF46" s="4"/>
    </row>
    <row r="47" spans="1:162" ht="26.25" customHeight="1" x14ac:dyDescent="0.25">
      <c r="W47" s="55"/>
      <c r="X47" s="55"/>
      <c r="Y47" s="34"/>
      <c r="Z47" s="55"/>
      <c r="AA47" s="30"/>
      <c r="AB47" s="34"/>
      <c r="AC47" s="34"/>
      <c r="AD47" s="55"/>
      <c r="AE47" s="30"/>
      <c r="AF47" s="34"/>
      <c r="AG47" s="34"/>
      <c r="AH47" s="55"/>
      <c r="AI47" s="30"/>
      <c r="AJ47" s="34"/>
      <c r="AK47" s="34"/>
      <c r="AL47" s="55"/>
      <c r="AM47" s="32"/>
      <c r="AN47" s="32"/>
      <c r="AO47" s="32"/>
      <c r="AP47" s="55"/>
      <c r="AQ47" s="34"/>
      <c r="AR47" s="55"/>
      <c r="AS47" s="32"/>
      <c r="AT47" s="32"/>
      <c r="AU47" s="33"/>
      <c r="AV47" s="55"/>
      <c r="AW47" s="34"/>
      <c r="AX47" s="55"/>
      <c r="AY47" s="39"/>
      <c r="AZ47" s="39"/>
      <c r="BA47" s="39"/>
      <c r="BB47" s="39"/>
      <c r="BC47" s="39"/>
      <c r="BD47" s="39"/>
      <c r="BE47" s="30"/>
      <c r="BF47" s="30"/>
      <c r="BG47" s="30"/>
      <c r="BH47" s="30"/>
      <c r="BI47" s="34"/>
      <c r="BJ47" s="55"/>
      <c r="BK47" s="30"/>
      <c r="BL47" s="30"/>
      <c r="BM47" s="30"/>
      <c r="BN47" s="30"/>
      <c r="BO47" s="34"/>
      <c r="BP47" s="55"/>
      <c r="BQ47" s="30"/>
      <c r="BR47" s="30"/>
      <c r="BS47" s="30"/>
      <c r="BT47" s="30"/>
      <c r="BU47" s="34"/>
      <c r="BV47" s="55"/>
      <c r="BW47" s="30"/>
      <c r="BX47" s="30"/>
      <c r="BY47" s="30"/>
      <c r="BZ47" s="30"/>
      <c r="CA47" s="34"/>
      <c r="CB47" s="55"/>
      <c r="CC47" s="30"/>
      <c r="CD47" s="30"/>
      <c r="CE47" s="34"/>
      <c r="CF47" s="55"/>
      <c r="CG47" s="30"/>
      <c r="CH47" s="30"/>
      <c r="CI47" s="34"/>
      <c r="CJ47" s="55"/>
      <c r="CK47" s="56"/>
      <c r="CL47" s="30"/>
      <c r="CM47" s="34"/>
      <c r="CN47" s="55"/>
      <c r="CO47" s="30"/>
      <c r="CP47" s="30"/>
      <c r="CQ47" s="34"/>
      <c r="CR47" s="55"/>
      <c r="CS47" s="30"/>
      <c r="CT47" s="30"/>
      <c r="CU47" s="34"/>
      <c r="CV47" s="55"/>
      <c r="CW47" s="32"/>
      <c r="CX47" s="32"/>
      <c r="CY47" s="32"/>
      <c r="CZ47" s="31"/>
      <c r="DA47" s="34"/>
      <c r="DB47" s="55"/>
      <c r="DC47" s="57"/>
      <c r="DD47" s="58"/>
      <c r="DE47" s="59"/>
      <c r="DF47" s="26"/>
      <c r="DG47" s="41"/>
      <c r="DI47" s="42"/>
      <c r="DL47" s="28"/>
      <c r="FC47" s="4"/>
      <c r="FD47" s="4"/>
      <c r="FE47" s="4"/>
      <c r="FF47" s="4"/>
    </row>
    <row r="48" spans="1:162" ht="26.25" customHeight="1" x14ac:dyDescent="0.25">
      <c r="W48" s="55"/>
      <c r="X48" s="55"/>
      <c r="Y48" s="34"/>
      <c r="Z48" s="55"/>
      <c r="AA48" s="30"/>
      <c r="AB48" s="34"/>
      <c r="AC48" s="34"/>
      <c r="AD48" s="55"/>
      <c r="AE48" s="30"/>
      <c r="AF48" s="34"/>
      <c r="AG48" s="34"/>
      <c r="AH48" s="55"/>
      <c r="AI48" s="30"/>
      <c r="AJ48" s="34"/>
      <c r="AK48" s="34"/>
      <c r="AL48" s="55"/>
      <c r="AM48" s="32"/>
      <c r="AN48" s="32"/>
      <c r="AO48" s="32"/>
      <c r="AP48" s="55"/>
      <c r="AQ48" s="34"/>
      <c r="AR48" s="55"/>
      <c r="AS48" s="32"/>
      <c r="AT48" s="32"/>
      <c r="AU48" s="33"/>
      <c r="AV48" s="55"/>
      <c r="AW48" s="34"/>
      <c r="AX48" s="55"/>
      <c r="AY48" s="39"/>
      <c r="AZ48" s="39"/>
      <c r="BA48" s="39"/>
      <c r="BB48" s="39"/>
      <c r="BC48" s="39"/>
      <c r="BD48" s="39"/>
      <c r="BE48" s="30"/>
      <c r="BF48" s="30"/>
      <c r="BG48" s="30"/>
      <c r="BH48" s="30"/>
      <c r="BI48" s="34"/>
      <c r="BJ48" s="55"/>
      <c r="BK48" s="30"/>
      <c r="BL48" s="30"/>
      <c r="BM48" s="30"/>
      <c r="BN48" s="30"/>
      <c r="BO48" s="34"/>
      <c r="BP48" s="55"/>
      <c r="BQ48" s="30"/>
      <c r="BR48" s="30"/>
      <c r="BS48" s="30"/>
      <c r="BT48" s="30"/>
      <c r="BU48" s="34"/>
      <c r="BV48" s="55"/>
      <c r="BW48" s="30"/>
      <c r="BX48" s="30"/>
      <c r="BY48" s="30"/>
      <c r="BZ48" s="30"/>
      <c r="CA48" s="34"/>
      <c r="CB48" s="55"/>
      <c r="CC48" s="30"/>
      <c r="CD48" s="30"/>
      <c r="CE48" s="34"/>
      <c r="CF48" s="55"/>
      <c r="CG48" s="30"/>
      <c r="CH48" s="30"/>
      <c r="CI48" s="34"/>
      <c r="CJ48" s="55"/>
      <c r="CK48" s="56"/>
      <c r="CL48" s="30"/>
      <c r="CM48" s="34"/>
      <c r="CN48" s="55"/>
      <c r="CO48" s="30"/>
      <c r="CP48" s="30"/>
      <c r="CQ48" s="34"/>
      <c r="CR48" s="55"/>
      <c r="CS48" s="30"/>
      <c r="CT48" s="30"/>
      <c r="CU48" s="34"/>
      <c r="CV48" s="55"/>
      <c r="CW48" s="32"/>
      <c r="CX48" s="32"/>
      <c r="CY48" s="32"/>
      <c r="CZ48" s="31"/>
      <c r="DA48" s="34"/>
      <c r="DB48" s="55"/>
      <c r="DC48" s="57"/>
      <c r="DD48" s="58"/>
      <c r="DE48" s="59"/>
      <c r="DF48" s="26"/>
      <c r="DG48" s="41"/>
      <c r="DI48" s="42"/>
      <c r="DL48" s="28"/>
      <c r="FC48" s="4"/>
      <c r="FD48" s="4"/>
      <c r="FE48" s="4"/>
      <c r="FF48" s="4"/>
    </row>
    <row r="49" spans="1:162" ht="26.25" customHeight="1" x14ac:dyDescent="0.25">
      <c r="W49" s="55"/>
      <c r="X49" s="55"/>
      <c r="Y49" s="34"/>
      <c r="Z49" s="55"/>
      <c r="AA49" s="30"/>
      <c r="AB49" s="34"/>
      <c r="AC49" s="34"/>
      <c r="AD49" s="55"/>
      <c r="AE49" s="30"/>
      <c r="AF49" s="34"/>
      <c r="AG49" s="34"/>
      <c r="AH49" s="55"/>
      <c r="AI49" s="30"/>
      <c r="AJ49" s="34"/>
      <c r="AK49" s="34"/>
      <c r="AL49" s="55"/>
      <c r="AM49" s="32"/>
      <c r="AN49" s="32"/>
      <c r="AO49" s="32"/>
      <c r="AP49" s="55"/>
      <c r="AQ49" s="34"/>
      <c r="AR49" s="55"/>
      <c r="AS49" s="32"/>
      <c r="AT49" s="32"/>
      <c r="AU49" s="33"/>
      <c r="AV49" s="55"/>
      <c r="AW49" s="34"/>
      <c r="AX49" s="55"/>
      <c r="AY49" s="39"/>
      <c r="AZ49" s="39"/>
      <c r="BA49" s="39"/>
      <c r="BB49" s="39"/>
      <c r="BC49" s="39"/>
      <c r="BD49" s="39"/>
      <c r="BE49" s="30"/>
      <c r="BF49" s="30"/>
      <c r="BG49" s="30"/>
      <c r="BH49" s="30"/>
      <c r="BI49" s="34"/>
      <c r="BJ49" s="55"/>
      <c r="BK49" s="30"/>
      <c r="BL49" s="30"/>
      <c r="BM49" s="30"/>
      <c r="BN49" s="30"/>
      <c r="BO49" s="34"/>
      <c r="BP49" s="55"/>
      <c r="BQ49" s="30"/>
      <c r="BR49" s="30"/>
      <c r="BS49" s="30"/>
      <c r="BT49" s="30"/>
      <c r="BU49" s="34"/>
      <c r="BV49" s="55"/>
      <c r="BW49" s="30"/>
      <c r="BX49" s="30"/>
      <c r="BY49" s="30"/>
      <c r="BZ49" s="30"/>
      <c r="CA49" s="34"/>
      <c r="CB49" s="55"/>
      <c r="CC49" s="30"/>
      <c r="CD49" s="30"/>
      <c r="CE49" s="34"/>
      <c r="CF49" s="55"/>
      <c r="CG49" s="30"/>
      <c r="CH49" s="30"/>
      <c r="CI49" s="34"/>
      <c r="CJ49" s="55"/>
      <c r="CK49" s="56"/>
      <c r="CL49" s="30"/>
      <c r="CM49" s="34"/>
      <c r="CN49" s="55"/>
      <c r="CO49" s="30"/>
      <c r="CP49" s="30"/>
      <c r="CQ49" s="34"/>
      <c r="CR49" s="55"/>
      <c r="CS49" s="30"/>
      <c r="CT49" s="30"/>
      <c r="CU49" s="34"/>
      <c r="CV49" s="55"/>
      <c r="CW49" s="32"/>
      <c r="CX49" s="32"/>
      <c r="CY49" s="32"/>
      <c r="CZ49" s="31"/>
      <c r="DA49" s="34"/>
      <c r="DB49" s="55"/>
      <c r="DC49" s="57"/>
      <c r="DD49" s="58"/>
      <c r="DE49" s="59"/>
      <c r="DF49" s="26"/>
      <c r="DG49" s="41"/>
      <c r="DI49" s="42"/>
      <c r="DL49" s="28"/>
      <c r="FC49" s="4"/>
      <c r="FD49" s="4"/>
      <c r="FE49" s="4"/>
      <c r="FF49" s="4"/>
    </row>
    <row r="50" spans="1:162" ht="26.25" customHeight="1" x14ac:dyDescent="0.25">
      <c r="W50" s="60"/>
      <c r="X50" s="55"/>
      <c r="Y50" s="34"/>
      <c r="Z50" s="55"/>
      <c r="AA50" s="30"/>
      <c r="AB50" s="34"/>
      <c r="AC50" s="34"/>
      <c r="AD50" s="55"/>
      <c r="AE50" s="30"/>
      <c r="AF50" s="34"/>
      <c r="AG50" s="34"/>
      <c r="AH50" s="55"/>
      <c r="AI50" s="30"/>
      <c r="AJ50" s="34"/>
      <c r="AK50" s="34"/>
      <c r="AL50" s="55"/>
      <c r="AM50" s="32"/>
      <c r="AN50" s="32"/>
      <c r="AO50" s="32"/>
      <c r="AP50" s="55"/>
      <c r="AQ50" s="34"/>
      <c r="AR50" s="55"/>
      <c r="AS50" s="32"/>
      <c r="AT50" s="32"/>
      <c r="AU50" s="33"/>
      <c r="AV50" s="55"/>
      <c r="AW50" s="34"/>
      <c r="AX50" s="55"/>
      <c r="AY50" s="39"/>
      <c r="AZ50" s="39"/>
      <c r="BA50" s="39"/>
      <c r="BB50" s="39"/>
      <c r="BC50" s="39"/>
      <c r="BD50" s="39"/>
      <c r="BE50" s="30"/>
      <c r="BF50" s="30"/>
      <c r="BG50" s="30"/>
      <c r="BH50" s="30"/>
      <c r="BI50" s="34"/>
      <c r="BJ50" s="55"/>
      <c r="BK50" s="30"/>
      <c r="BL50" s="30"/>
      <c r="BM50" s="30"/>
      <c r="BN50" s="30"/>
      <c r="BO50" s="34"/>
      <c r="BP50" s="55"/>
      <c r="BQ50" s="30"/>
      <c r="BR50" s="30"/>
      <c r="BS50" s="30"/>
      <c r="BT50" s="30"/>
      <c r="BU50" s="34"/>
      <c r="BV50" s="55"/>
      <c r="BW50" s="30"/>
      <c r="BX50" s="30"/>
      <c r="BY50" s="30"/>
      <c r="BZ50" s="30"/>
      <c r="CA50" s="34"/>
      <c r="CB50" s="55"/>
      <c r="CC50" s="30"/>
      <c r="CD50" s="30"/>
      <c r="CE50" s="34"/>
      <c r="CF50" s="55"/>
      <c r="CG50" s="30"/>
      <c r="CH50" s="30"/>
      <c r="CI50" s="34"/>
      <c r="CJ50" s="55"/>
      <c r="CK50" s="56"/>
      <c r="CL50" s="30"/>
      <c r="CM50" s="34"/>
      <c r="CN50" s="55"/>
      <c r="CO50" s="30"/>
      <c r="CP50" s="30"/>
      <c r="CQ50" s="34"/>
      <c r="CR50" s="55"/>
      <c r="CS50" s="30"/>
      <c r="CT50" s="30"/>
      <c r="CU50" s="34"/>
      <c r="CV50" s="55"/>
      <c r="CW50" s="32"/>
      <c r="CX50" s="32"/>
      <c r="CY50" s="32"/>
      <c r="CZ50" s="31"/>
      <c r="DA50" s="34"/>
      <c r="DB50" s="55"/>
      <c r="DC50" s="57"/>
      <c r="DD50" s="58"/>
      <c r="DE50" s="59"/>
      <c r="DF50" s="26"/>
      <c r="DG50" s="41"/>
      <c r="DI50" s="42"/>
      <c r="DL50" s="28"/>
      <c r="FC50" s="4"/>
      <c r="FD50" s="4"/>
      <c r="FE50" s="4"/>
      <c r="FF50" s="4"/>
    </row>
    <row r="51" spans="1:162" ht="26.25" customHeight="1" x14ac:dyDescent="0.25">
      <c r="W51" s="4"/>
      <c r="X51" s="55"/>
      <c r="Y51" s="34"/>
      <c r="Z51" s="55"/>
      <c r="AA51" s="30"/>
      <c r="AB51" s="34"/>
      <c r="AC51" s="34"/>
      <c r="AD51" s="55"/>
      <c r="AE51" s="30"/>
      <c r="AF51" s="34"/>
      <c r="AG51" s="34"/>
      <c r="AH51" s="55"/>
      <c r="AI51" s="30"/>
      <c r="AJ51" s="34"/>
      <c r="AK51" s="34"/>
      <c r="AL51" s="55"/>
      <c r="AM51" s="32"/>
      <c r="AN51" s="32"/>
      <c r="AO51" s="32"/>
      <c r="AP51" s="55"/>
      <c r="AQ51" s="34"/>
      <c r="AR51" s="55"/>
      <c r="AS51" s="32"/>
      <c r="AT51" s="32"/>
      <c r="AU51" s="33"/>
      <c r="AV51" s="55"/>
      <c r="AW51" s="34"/>
      <c r="AX51" s="55"/>
      <c r="AY51" s="39"/>
      <c r="AZ51" s="39"/>
      <c r="BA51" s="39"/>
      <c r="BB51" s="39"/>
      <c r="BC51" s="39"/>
      <c r="BD51" s="39"/>
      <c r="BE51" s="30"/>
      <c r="BF51" s="30"/>
      <c r="BG51" s="30"/>
      <c r="BH51" s="30"/>
      <c r="BI51" s="34"/>
      <c r="BJ51" s="55"/>
      <c r="BK51" s="30"/>
      <c r="BL51" s="30"/>
      <c r="BM51" s="30"/>
      <c r="BN51" s="30"/>
      <c r="BO51" s="34"/>
      <c r="BP51" s="55"/>
      <c r="BQ51" s="30"/>
      <c r="BR51" s="30"/>
      <c r="BS51" s="30"/>
      <c r="BT51" s="30"/>
      <c r="BU51" s="34"/>
      <c r="BV51" s="55"/>
      <c r="BW51" s="30"/>
      <c r="BX51" s="30"/>
      <c r="BY51" s="30"/>
      <c r="BZ51" s="30"/>
      <c r="CA51" s="34"/>
      <c r="CB51" s="55"/>
      <c r="CC51" s="30"/>
      <c r="CD51" s="30"/>
      <c r="CE51" s="34"/>
      <c r="CF51" s="55"/>
      <c r="CG51" s="30"/>
      <c r="CH51" s="30"/>
      <c r="CI51" s="34"/>
      <c r="CJ51" s="55"/>
      <c r="CK51" s="56"/>
      <c r="CL51" s="30"/>
      <c r="CM51" s="34"/>
      <c r="CN51" s="55"/>
      <c r="CO51" s="30"/>
      <c r="CP51" s="30"/>
      <c r="CQ51" s="34"/>
      <c r="CR51" s="55"/>
      <c r="CS51" s="30"/>
      <c r="CT51" s="30"/>
      <c r="CU51" s="34"/>
      <c r="CV51" s="55"/>
      <c r="CW51" s="32"/>
      <c r="CX51" s="32"/>
      <c r="CY51" s="32"/>
      <c r="CZ51" s="31"/>
      <c r="DA51" s="34"/>
      <c r="DB51" s="55"/>
      <c r="DC51" s="57"/>
      <c r="DD51" s="58"/>
      <c r="DE51" s="59"/>
      <c r="DF51" s="26"/>
      <c r="DG51" s="41"/>
      <c r="DI51" s="42"/>
      <c r="DL51" s="28"/>
      <c r="FC51" s="4"/>
      <c r="FD51" s="4"/>
      <c r="FE51" s="4"/>
      <c r="FF51" s="4"/>
    </row>
    <row r="52" spans="1:162" ht="26.25" customHeight="1" x14ac:dyDescent="0.25">
      <c r="W52" s="4"/>
      <c r="X52" s="60"/>
      <c r="Y52" s="34"/>
      <c r="Z52" s="55"/>
      <c r="AA52" s="30"/>
      <c r="AB52" s="34"/>
      <c r="AC52" s="34"/>
      <c r="AD52" s="55"/>
      <c r="AE52" s="30"/>
      <c r="AF52" s="34"/>
      <c r="AG52" s="34"/>
      <c r="AH52" s="55"/>
      <c r="AI52" s="30"/>
      <c r="AJ52" s="34"/>
      <c r="AK52" s="34"/>
      <c r="AL52" s="55"/>
      <c r="AM52" s="32"/>
      <c r="AN52" s="32"/>
      <c r="AO52" s="32"/>
      <c r="AP52" s="55"/>
      <c r="AQ52" s="34"/>
      <c r="AR52" s="55"/>
      <c r="AS52" s="32"/>
      <c r="AT52" s="32"/>
      <c r="AU52" s="33"/>
      <c r="AV52" s="55"/>
      <c r="AW52" s="34"/>
      <c r="AX52" s="55"/>
      <c r="AY52" s="39"/>
      <c r="AZ52" s="39"/>
      <c r="BA52" s="39"/>
      <c r="BB52" s="39"/>
      <c r="BC52" s="39"/>
      <c r="BD52" s="39"/>
      <c r="BE52" s="30"/>
      <c r="BF52" s="30"/>
      <c r="BG52" s="30"/>
      <c r="BH52" s="30"/>
      <c r="BI52" s="34"/>
      <c r="BJ52" s="55"/>
      <c r="BK52" s="30"/>
      <c r="BL52" s="30"/>
      <c r="BM52" s="30"/>
      <c r="BN52" s="30"/>
      <c r="BO52" s="34"/>
      <c r="BP52" s="55"/>
      <c r="BQ52" s="30"/>
      <c r="BR52" s="30"/>
      <c r="BS52" s="30"/>
      <c r="BT52" s="30"/>
      <c r="BU52" s="34"/>
      <c r="BV52" s="55"/>
      <c r="BW52" s="30"/>
      <c r="BX52" s="30"/>
      <c r="BY52" s="30"/>
      <c r="BZ52" s="30"/>
      <c r="CA52" s="34"/>
      <c r="CB52" s="55"/>
      <c r="CC52" s="30"/>
      <c r="CD52" s="30"/>
      <c r="CE52" s="34"/>
      <c r="CF52" s="55"/>
      <c r="CG52" s="30"/>
      <c r="CH52" s="30"/>
      <c r="CI52" s="34"/>
      <c r="CJ52" s="55"/>
      <c r="CK52" s="56"/>
      <c r="CL52" s="30"/>
      <c r="CM52" s="34"/>
      <c r="CN52" s="55"/>
      <c r="CO52" s="30"/>
      <c r="CP52" s="30"/>
      <c r="CQ52" s="34"/>
      <c r="CR52" s="55"/>
      <c r="CS52" s="30"/>
      <c r="CT52" s="30"/>
      <c r="CU52" s="34"/>
      <c r="CV52" s="55"/>
      <c r="CW52" s="32"/>
      <c r="CX52" s="32"/>
      <c r="CY52" s="32"/>
      <c r="CZ52" s="31"/>
      <c r="DA52" s="34"/>
      <c r="DB52" s="55"/>
      <c r="DC52" s="57"/>
      <c r="DD52" s="58"/>
      <c r="DE52" s="59"/>
      <c r="DF52" s="26"/>
      <c r="DG52" s="41"/>
      <c r="DI52" s="42"/>
      <c r="DL52" s="28"/>
      <c r="FC52" s="4"/>
      <c r="FD52" s="4"/>
      <c r="FE52" s="4"/>
      <c r="FF52" s="4"/>
    </row>
    <row r="53" spans="1:162" ht="26.25" customHeight="1" x14ac:dyDescent="0.25">
      <c r="W53" s="4"/>
      <c r="X53" s="4"/>
      <c r="Y53" s="34"/>
      <c r="Z53" s="55"/>
      <c r="AA53" s="30"/>
      <c r="AB53" s="34"/>
      <c r="AC53" s="34"/>
      <c r="AD53" s="55"/>
      <c r="AE53" s="30"/>
      <c r="AF53" s="34"/>
      <c r="AG53" s="34"/>
      <c r="AH53" s="55"/>
      <c r="AI53" s="30"/>
      <c r="AJ53" s="34"/>
      <c r="AK53" s="34"/>
      <c r="AL53" s="55"/>
      <c r="AM53" s="32"/>
      <c r="AN53" s="32"/>
      <c r="AO53" s="32"/>
      <c r="AP53" s="55"/>
      <c r="AQ53" s="34"/>
      <c r="AR53" s="55"/>
      <c r="AS53" s="32"/>
      <c r="AT53" s="32"/>
      <c r="AU53" s="33"/>
      <c r="AV53" s="55"/>
      <c r="AW53" s="34"/>
      <c r="AX53" s="55"/>
      <c r="AY53" s="39"/>
      <c r="AZ53" s="39"/>
      <c r="BA53" s="39"/>
      <c r="BB53" s="39"/>
      <c r="BC53" s="39"/>
      <c r="BD53" s="39"/>
      <c r="BE53" s="30"/>
      <c r="BF53" s="30"/>
      <c r="BG53" s="30"/>
      <c r="BH53" s="30"/>
      <c r="BI53" s="34"/>
      <c r="BJ53" s="55"/>
      <c r="BK53" s="30"/>
      <c r="BL53" s="30"/>
      <c r="BM53" s="30"/>
      <c r="BN53" s="30"/>
      <c r="BO53" s="34"/>
      <c r="BP53" s="55"/>
      <c r="BQ53" s="30"/>
      <c r="BR53" s="30"/>
      <c r="BS53" s="30"/>
      <c r="BT53" s="30"/>
      <c r="BU53" s="34"/>
      <c r="BV53" s="55"/>
      <c r="BW53" s="30"/>
      <c r="BX53" s="30"/>
      <c r="BY53" s="30"/>
      <c r="BZ53" s="30"/>
      <c r="CA53" s="34"/>
      <c r="CB53" s="55"/>
      <c r="CC53" s="30"/>
      <c r="CD53" s="30"/>
      <c r="CE53" s="34"/>
      <c r="CF53" s="55"/>
      <c r="CG53" s="30"/>
      <c r="CH53" s="30"/>
      <c r="CI53" s="34"/>
      <c r="CJ53" s="55"/>
      <c r="CK53" s="56"/>
      <c r="CL53" s="30"/>
      <c r="CM53" s="34"/>
      <c r="CN53" s="55"/>
      <c r="CO53" s="30"/>
      <c r="CP53" s="30"/>
      <c r="CQ53" s="34"/>
      <c r="CR53" s="55"/>
      <c r="CS53" s="30"/>
      <c r="CT53" s="30"/>
      <c r="CU53" s="34"/>
      <c r="CV53" s="55"/>
      <c r="CW53" s="32"/>
      <c r="CX53" s="32"/>
      <c r="CY53" s="32"/>
      <c r="CZ53" s="31"/>
      <c r="DA53" s="34"/>
      <c r="DB53" s="55"/>
      <c r="DC53" s="57"/>
      <c r="DD53" s="58"/>
      <c r="DE53" s="59"/>
      <c r="DF53" s="26"/>
      <c r="DG53" s="41"/>
      <c r="DI53" s="42"/>
      <c r="DL53" s="28"/>
      <c r="FC53" s="4"/>
      <c r="FD53" s="4"/>
      <c r="FE53" s="4"/>
      <c r="FF53" s="4"/>
    </row>
    <row r="54" spans="1:162" ht="26.25" customHeight="1" x14ac:dyDescent="0.25">
      <c r="W54" s="4"/>
      <c r="X54" s="4"/>
      <c r="Y54" s="34"/>
      <c r="Z54" s="55"/>
      <c r="AA54" s="30"/>
      <c r="AB54" s="34"/>
      <c r="AC54" s="34"/>
      <c r="AD54" s="55"/>
      <c r="AE54" s="30"/>
      <c r="AF54" s="34"/>
      <c r="AG54" s="34"/>
      <c r="AH54" s="55"/>
      <c r="AI54" s="30"/>
      <c r="AJ54" s="34"/>
      <c r="AK54" s="34"/>
      <c r="AL54" s="55"/>
      <c r="AM54" s="32"/>
      <c r="AN54" s="32"/>
      <c r="AO54" s="32"/>
      <c r="AP54" s="55"/>
      <c r="AQ54" s="34"/>
      <c r="AR54" s="55"/>
      <c r="AS54" s="32"/>
      <c r="AT54" s="32"/>
      <c r="AU54" s="33"/>
      <c r="AV54" s="55"/>
      <c r="AW54" s="34"/>
      <c r="AX54" s="55"/>
      <c r="AY54" s="39"/>
      <c r="AZ54" s="39"/>
      <c r="BA54" s="39"/>
      <c r="BB54" s="39"/>
      <c r="BC54" s="39"/>
      <c r="BD54" s="39"/>
      <c r="BE54" s="30"/>
      <c r="BF54" s="30"/>
      <c r="BG54" s="30"/>
      <c r="BH54" s="30"/>
      <c r="BI54" s="34"/>
      <c r="BJ54" s="55"/>
      <c r="BK54" s="30"/>
      <c r="BL54" s="30"/>
      <c r="BM54" s="30"/>
      <c r="BN54" s="30"/>
      <c r="BO54" s="34"/>
      <c r="BP54" s="55"/>
      <c r="BQ54" s="30"/>
      <c r="BR54" s="30"/>
      <c r="BS54" s="30"/>
      <c r="BT54" s="30"/>
      <c r="BU54" s="34"/>
      <c r="BV54" s="55"/>
      <c r="BW54" s="30"/>
      <c r="BX54" s="30"/>
      <c r="BY54" s="30"/>
      <c r="BZ54" s="30"/>
      <c r="CA54" s="34"/>
      <c r="CB54" s="55"/>
      <c r="CC54" s="30"/>
      <c r="CD54" s="30"/>
      <c r="CE54" s="34"/>
      <c r="CF54" s="55"/>
      <c r="CG54" s="30"/>
      <c r="CH54" s="30"/>
      <c r="CI54" s="34"/>
      <c r="CJ54" s="55"/>
      <c r="CK54" s="56"/>
      <c r="CL54" s="30"/>
      <c r="CM54" s="34"/>
      <c r="CN54" s="55"/>
      <c r="CO54" s="30"/>
      <c r="CP54" s="30"/>
      <c r="CQ54" s="34"/>
      <c r="CR54" s="55"/>
      <c r="CS54" s="30"/>
      <c r="CT54" s="30"/>
      <c r="CU54" s="34"/>
      <c r="CV54" s="55"/>
      <c r="CW54" s="32"/>
      <c r="CX54" s="32"/>
      <c r="CY54" s="32"/>
      <c r="CZ54" s="31"/>
      <c r="DA54" s="34"/>
      <c r="DB54" s="55"/>
      <c r="DC54" s="57"/>
      <c r="DD54" s="58"/>
      <c r="DE54" s="59"/>
      <c r="DF54" s="26"/>
      <c r="DG54" s="41"/>
      <c r="DI54" s="42"/>
      <c r="DL54" s="28"/>
      <c r="FC54" s="4"/>
      <c r="FD54" s="4"/>
      <c r="FE54" s="4"/>
      <c r="FF54" s="4"/>
    </row>
    <row r="55" spans="1:162" ht="26.25" customHeight="1" x14ac:dyDescent="0.25">
      <c r="X55" s="4"/>
      <c r="Y55" s="34"/>
      <c r="Z55" s="55"/>
      <c r="AA55" s="30"/>
      <c r="AB55" s="34"/>
      <c r="AC55" s="34"/>
      <c r="AD55" s="55"/>
      <c r="AE55" s="30"/>
      <c r="AF55" s="34"/>
      <c r="AG55" s="34"/>
      <c r="AH55" s="55"/>
      <c r="AI55" s="30"/>
      <c r="AJ55" s="34"/>
      <c r="AK55" s="34"/>
      <c r="AL55" s="55"/>
      <c r="AM55" s="32"/>
      <c r="AN55" s="32"/>
      <c r="AO55" s="32"/>
      <c r="AP55" s="55"/>
      <c r="AQ55" s="34"/>
      <c r="AR55" s="55"/>
      <c r="AS55" s="32"/>
      <c r="AT55" s="32"/>
      <c r="AU55" s="33"/>
      <c r="AV55" s="55"/>
      <c r="AW55" s="34"/>
      <c r="AX55" s="55"/>
      <c r="AY55" s="39"/>
      <c r="AZ55" s="39"/>
      <c r="BA55" s="39"/>
      <c r="BB55" s="39"/>
      <c r="BC55" s="39"/>
      <c r="BD55" s="39"/>
      <c r="BE55" s="30"/>
      <c r="BF55" s="30"/>
      <c r="BG55" s="30"/>
      <c r="BH55" s="30"/>
      <c r="BI55" s="34"/>
      <c r="BJ55" s="55"/>
      <c r="BK55" s="30"/>
      <c r="BL55" s="30"/>
      <c r="BM55" s="30"/>
      <c r="BN55" s="30"/>
      <c r="BO55" s="34"/>
      <c r="BP55" s="55"/>
      <c r="BQ55" s="30"/>
      <c r="BR55" s="30"/>
      <c r="BS55" s="30"/>
      <c r="BT55" s="30"/>
      <c r="BU55" s="34"/>
      <c r="BV55" s="55"/>
      <c r="BW55" s="30"/>
      <c r="BX55" s="30"/>
      <c r="BY55" s="30"/>
      <c r="BZ55" s="30"/>
      <c r="CA55" s="34"/>
      <c r="CB55" s="55"/>
      <c r="CC55" s="30"/>
      <c r="CD55" s="30"/>
      <c r="CE55" s="34"/>
      <c r="CF55" s="55"/>
      <c r="CG55" s="30"/>
      <c r="CH55" s="30"/>
      <c r="CI55" s="34"/>
      <c r="CJ55" s="55"/>
      <c r="CK55" s="56"/>
      <c r="CL55" s="30"/>
      <c r="CM55" s="34"/>
      <c r="CN55" s="55"/>
      <c r="CO55" s="30"/>
      <c r="CP55" s="30"/>
      <c r="CQ55" s="34"/>
      <c r="CR55" s="55"/>
      <c r="CS55" s="30"/>
      <c r="CT55" s="30"/>
      <c r="CU55" s="34"/>
      <c r="CV55" s="55"/>
      <c r="CW55" s="32"/>
      <c r="CX55" s="32"/>
      <c r="CY55" s="32"/>
      <c r="CZ55" s="31"/>
      <c r="DA55" s="34"/>
      <c r="DB55" s="55"/>
      <c r="DC55" s="57"/>
      <c r="DD55" s="58"/>
      <c r="DE55" s="59"/>
      <c r="DF55" s="26"/>
      <c r="DG55" s="41"/>
      <c r="DI55" s="42"/>
      <c r="DL55" s="28"/>
      <c r="FC55" s="4"/>
      <c r="FD55" s="4"/>
      <c r="FE55" s="4"/>
      <c r="FF55" s="4"/>
    </row>
    <row r="56" spans="1:162" ht="26.25" customHeight="1" x14ac:dyDescent="0.25">
      <c r="X56" s="4"/>
      <c r="Y56" s="34"/>
      <c r="Z56" s="55"/>
      <c r="AA56" s="30"/>
      <c r="AB56" s="34"/>
      <c r="AC56" s="34"/>
      <c r="AD56" s="55"/>
      <c r="AE56" s="30"/>
      <c r="AF56" s="34"/>
      <c r="AG56" s="34"/>
      <c r="AH56" s="55"/>
      <c r="AI56" s="30"/>
      <c r="AJ56" s="34"/>
      <c r="AK56" s="34"/>
      <c r="AL56" s="55"/>
      <c r="AM56" s="32"/>
      <c r="AN56" s="32"/>
      <c r="AO56" s="32"/>
      <c r="AP56" s="55"/>
      <c r="AQ56" s="34"/>
      <c r="AR56" s="55"/>
      <c r="AS56" s="32"/>
      <c r="AT56" s="32"/>
      <c r="AU56" s="33"/>
      <c r="AV56" s="55"/>
      <c r="AW56" s="34"/>
      <c r="AX56" s="55"/>
      <c r="AY56" s="39"/>
      <c r="AZ56" s="39"/>
      <c r="BA56" s="39"/>
      <c r="BB56" s="39"/>
      <c r="BC56" s="39"/>
      <c r="BD56" s="39"/>
      <c r="BE56" s="30"/>
      <c r="BF56" s="30"/>
      <c r="BG56" s="30"/>
      <c r="BH56" s="30"/>
      <c r="BI56" s="34"/>
      <c r="BJ56" s="55"/>
      <c r="BK56" s="30"/>
      <c r="BL56" s="30"/>
      <c r="BM56" s="30"/>
      <c r="BN56" s="30"/>
      <c r="BO56" s="34"/>
      <c r="BP56" s="55"/>
      <c r="BQ56" s="30"/>
      <c r="BR56" s="30"/>
      <c r="BS56" s="30"/>
      <c r="BT56" s="30"/>
      <c r="BU56" s="34"/>
      <c r="BV56" s="55"/>
      <c r="BW56" s="30"/>
      <c r="BX56" s="30"/>
      <c r="BY56" s="30"/>
      <c r="BZ56" s="30"/>
      <c r="CA56" s="34"/>
      <c r="CB56" s="55"/>
      <c r="CC56" s="30"/>
      <c r="CD56" s="30"/>
      <c r="CE56" s="34"/>
      <c r="CF56" s="55"/>
      <c r="CG56" s="30"/>
      <c r="CH56" s="30"/>
      <c r="CI56" s="34"/>
      <c r="CJ56" s="55"/>
      <c r="CK56" s="56"/>
      <c r="CL56" s="30"/>
      <c r="CM56" s="34"/>
      <c r="CN56" s="55"/>
      <c r="CO56" s="30"/>
      <c r="CP56" s="30"/>
      <c r="CQ56" s="34"/>
      <c r="CR56" s="55"/>
      <c r="CS56" s="30"/>
      <c r="CT56" s="30"/>
      <c r="CU56" s="34"/>
      <c r="CV56" s="55"/>
      <c r="CW56" s="32"/>
      <c r="CX56" s="32"/>
      <c r="CY56" s="32"/>
      <c r="CZ56" s="31"/>
      <c r="DA56" s="34"/>
      <c r="DB56" s="55"/>
      <c r="DC56" s="57"/>
      <c r="DD56" s="58"/>
      <c r="DE56" s="59"/>
      <c r="DF56" s="26"/>
      <c r="DG56" s="41"/>
      <c r="DI56" s="42"/>
      <c r="DL56" s="28"/>
      <c r="FC56" s="4"/>
      <c r="FD56" s="4"/>
      <c r="FE56" s="4"/>
      <c r="FF56" s="4"/>
    </row>
    <row r="57" spans="1:162" s="39" customFormat="1" ht="26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43"/>
      <c r="W57" s="1"/>
      <c r="X57" s="1"/>
      <c r="Y57" s="22"/>
      <c r="Z57" s="60"/>
      <c r="AA57" s="21"/>
      <c r="AB57" s="22"/>
      <c r="AC57" s="22"/>
      <c r="AD57" s="60"/>
      <c r="AE57" s="21"/>
      <c r="AF57" s="22"/>
      <c r="AG57" s="22"/>
      <c r="AH57" s="60"/>
      <c r="AI57" s="21"/>
      <c r="AJ57" s="22"/>
      <c r="AK57" s="22"/>
      <c r="AL57" s="60"/>
      <c r="AM57" s="23"/>
      <c r="AN57" s="23"/>
      <c r="AO57" s="23"/>
      <c r="AP57" s="60"/>
      <c r="AQ57" s="22"/>
      <c r="AR57" s="60"/>
      <c r="AS57" s="23"/>
      <c r="AT57" s="23"/>
      <c r="AU57" s="24"/>
      <c r="AV57" s="60"/>
      <c r="AW57" s="22"/>
      <c r="AX57" s="60"/>
      <c r="BE57" s="21"/>
      <c r="BF57" s="21"/>
      <c r="BG57" s="21"/>
      <c r="BH57" s="21"/>
      <c r="BI57" s="22"/>
      <c r="BJ57" s="60"/>
      <c r="BK57" s="21"/>
      <c r="BL57" s="21"/>
      <c r="BM57" s="21"/>
      <c r="BN57" s="21"/>
      <c r="BO57" s="22"/>
      <c r="BP57" s="60"/>
      <c r="BQ57" s="21"/>
      <c r="BR57" s="21"/>
      <c r="BS57" s="21"/>
      <c r="BT57" s="21"/>
      <c r="BU57" s="22"/>
      <c r="BV57" s="60"/>
      <c r="BW57" s="21"/>
      <c r="BX57" s="21"/>
      <c r="BY57" s="21"/>
      <c r="BZ57" s="21"/>
      <c r="CA57" s="22"/>
      <c r="CB57" s="60"/>
      <c r="CC57" s="21"/>
      <c r="CD57" s="21"/>
      <c r="CE57" s="22"/>
      <c r="CF57" s="60"/>
      <c r="CG57" s="21"/>
      <c r="CH57" s="21"/>
      <c r="CI57" s="22"/>
      <c r="CJ57" s="60"/>
      <c r="CK57" s="61"/>
      <c r="CL57" s="21"/>
      <c r="CM57" s="22"/>
      <c r="CN57" s="60"/>
      <c r="CO57" s="21"/>
      <c r="CP57" s="21"/>
      <c r="CQ57" s="22"/>
      <c r="CR57" s="60"/>
      <c r="CS57" s="21"/>
      <c r="CT57" s="21"/>
      <c r="CU57" s="22"/>
      <c r="CV57" s="60"/>
      <c r="CW57" s="23"/>
      <c r="CX57" s="23"/>
      <c r="CY57" s="23"/>
      <c r="CZ57" s="3"/>
      <c r="DA57" s="22"/>
      <c r="DB57" s="60"/>
      <c r="DC57" s="13"/>
      <c r="DD57" s="14"/>
      <c r="DE57" s="15"/>
      <c r="DF57" s="8"/>
      <c r="DG57" s="62"/>
      <c r="DI57" s="63"/>
      <c r="DL57" s="35"/>
    </row>
    <row r="58" spans="1:162" x14ac:dyDescent="0.25"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0"/>
      <c r="AN58" s="40"/>
      <c r="AP58" s="40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0"/>
      <c r="BF58" s="40"/>
      <c r="BH58" s="40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E58" s="4"/>
      <c r="CF58" s="4"/>
      <c r="CG58" s="4"/>
      <c r="CH58" s="4"/>
      <c r="CI58" s="4"/>
      <c r="CJ58" s="4"/>
      <c r="CK58" s="64"/>
      <c r="CL58" s="40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E58" s="1"/>
      <c r="DF58" s="1"/>
      <c r="DG58" s="1"/>
    </row>
    <row r="59" spans="1:162" x14ac:dyDescent="0.25"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P59" s="40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H59" s="40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E59" s="4"/>
      <c r="CF59" s="4"/>
      <c r="CG59" s="4"/>
      <c r="CH59" s="4"/>
      <c r="CI59" s="4"/>
      <c r="CJ59" s="4"/>
      <c r="CK59" s="65"/>
      <c r="CL59" s="40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E59" s="1"/>
      <c r="DF59" s="1"/>
      <c r="DG59" s="1"/>
    </row>
    <row r="60" spans="1:162" x14ac:dyDescent="0.25"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P60" s="40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H60" s="40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E60" s="4"/>
      <c r="CF60" s="4"/>
      <c r="CG60" s="4"/>
      <c r="CH60" s="4"/>
      <c r="CI60" s="4"/>
      <c r="CJ60" s="4"/>
      <c r="CK60" s="65"/>
      <c r="CL60" s="40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E60" s="1"/>
      <c r="DF60" s="1"/>
      <c r="DG60" s="1"/>
    </row>
    <row r="61" spans="1:162" x14ac:dyDescent="0.25"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P61" s="40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H61" s="40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E61" s="4"/>
      <c r="CF61" s="4"/>
      <c r="CG61" s="4"/>
      <c r="CH61" s="4"/>
      <c r="CI61" s="4"/>
      <c r="CJ61" s="4"/>
      <c r="CK61" s="65"/>
      <c r="CL61" s="40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</row>
    <row r="62" spans="1:162" x14ac:dyDescent="0.25">
      <c r="AM62" s="4"/>
      <c r="AN62" s="4"/>
      <c r="AP62" s="40"/>
      <c r="BE62" s="4"/>
      <c r="BF62" s="4"/>
      <c r="BH62" s="40"/>
      <c r="CK62" s="65"/>
      <c r="CL62" s="40"/>
    </row>
    <row r="63" spans="1:162" x14ac:dyDescent="0.25">
      <c r="AM63" s="4"/>
      <c r="AN63" s="4"/>
      <c r="AP63" s="40"/>
      <c r="BE63" s="4"/>
      <c r="BF63" s="4"/>
      <c r="BH63" s="40"/>
      <c r="CK63" s="65"/>
      <c r="CL63" s="40"/>
    </row>
  </sheetData>
  <autoFilter ref="A5:WZM39"/>
  <mergeCells count="38">
    <mergeCell ref="DC2:DE2"/>
    <mergeCell ref="BY3:BY4"/>
    <mergeCell ref="CY3:CY4"/>
    <mergeCell ref="A1:B1"/>
    <mergeCell ref="AU3:AU4"/>
    <mergeCell ref="BA3:BA4"/>
    <mergeCell ref="BG3:BG4"/>
    <mergeCell ref="BM3:BM4"/>
    <mergeCell ref="BS3:BS4"/>
    <mergeCell ref="E3:E4"/>
    <mergeCell ref="K3:K4"/>
    <mergeCell ref="Q3:Q4"/>
    <mergeCell ref="W3:W4"/>
    <mergeCell ref="AO3:AO4"/>
    <mergeCell ref="CK2:CN2"/>
    <mergeCell ref="CS2:CV2"/>
    <mergeCell ref="CG2:CJ2"/>
    <mergeCell ref="AY2:BD2"/>
    <mergeCell ref="BE2:BJ2"/>
    <mergeCell ref="BK2:BP2"/>
    <mergeCell ref="BQ2:BV2"/>
    <mergeCell ref="BW2:CB2"/>
    <mergeCell ref="C1:AQ1"/>
    <mergeCell ref="CL1:DE1"/>
    <mergeCell ref="AY1:CB1"/>
    <mergeCell ref="A2:B2"/>
    <mergeCell ref="C2:H2"/>
    <mergeCell ref="I2:N2"/>
    <mergeCell ref="O2:T2"/>
    <mergeCell ref="U2:Z2"/>
    <mergeCell ref="AA2:AD2"/>
    <mergeCell ref="CC2:CF2"/>
    <mergeCell ref="AE2:AH2"/>
    <mergeCell ref="AI2:AL2"/>
    <mergeCell ref="AM2:AR2"/>
    <mergeCell ref="AS2:AX2"/>
    <mergeCell ref="CO2:CR2"/>
    <mergeCell ref="CW2:DB2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paperSize="9" scale="34" orientation="landscape" horizontalDpi="4294967294" verticalDpi="0" r:id="rId1"/>
  <headerFooter>
    <oddHeader>&amp;R&amp;"Times New Roman,обычный"&amp;12Приложение №1</oddHeader>
  </headerFooter>
  <rowBreaks count="1" manualBreakCount="1">
    <brk id="41" max="108" man="1"/>
  </rowBreaks>
  <colBreaks count="2" manualBreakCount="2">
    <brk id="44" max="39" man="1"/>
    <brk id="88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город. РД, ПЦ</vt:lpstr>
      <vt:lpstr>'город. РД, ПЦ'!Заголовки_для_печати</vt:lpstr>
      <vt:lpstr>'город. РД, ПЦ'!Область_печати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niyetzhanova_g</dc:creator>
  <cp:lastModifiedBy>Мубараков Асхат Куралысович</cp:lastModifiedBy>
  <dcterms:created xsi:type="dcterms:W3CDTF">2016-04-28T09:28:22Z</dcterms:created>
  <dcterms:modified xsi:type="dcterms:W3CDTF">2017-03-13T05:56:36Z</dcterms:modified>
</cp:coreProperties>
</file>